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Resumo da Proposta" sheetId="1" r:id="rId1"/>
    <sheet name="Operador de reprografia" sheetId="2" r:id="rId2"/>
    <sheet name="Transporte" sheetId="3" r:id="rId3"/>
  </sheets>
  <definedNames/>
  <calcPr fullCalcOnLoad="1"/>
</workbook>
</file>

<file path=xl/sharedStrings.xml><?xml version="1.0" encoding="utf-8"?>
<sst xmlns="http://schemas.openxmlformats.org/spreadsheetml/2006/main" count="552" uniqueCount="190">
  <si>
    <t>Resumo da Proposta</t>
  </si>
  <si>
    <t>Lote</t>
  </si>
  <si>
    <t>Item</t>
  </si>
  <si>
    <t>Descrição</t>
  </si>
  <si>
    <t>Quantidade estimada anual de impressões</t>
  </si>
  <si>
    <t xml:space="preserve">Valor unitário da impressão </t>
  </si>
  <si>
    <t>Valor total (anual) das impressões</t>
  </si>
  <si>
    <t xml:space="preserve">1
</t>
  </si>
  <si>
    <t>Impressão colorida</t>
  </si>
  <si>
    <t>Impressão monocromático e fotocópias</t>
  </si>
  <si>
    <t>Quantidade de operadores</t>
  </si>
  <si>
    <t>Valor mensal</t>
  </si>
  <si>
    <t>Valor Total Anual (incluindo estimativa de jornada extraordinária)</t>
  </si>
  <si>
    <t>Serviço de reprografia, com mão de obra capacitada.</t>
  </si>
  <si>
    <t>Planilha apresentada pela Empresa</t>
  </si>
  <si>
    <t>Planilha recalculada conforme os dados apresentados</t>
  </si>
  <si>
    <t>Planilha de Custos e Formação de Preços</t>
  </si>
  <si>
    <t>Dia:</t>
  </si>
  <si>
    <t>Dados do Proponente</t>
  </si>
  <si>
    <t>Razão Social:</t>
  </si>
  <si>
    <t>CNPJ:</t>
  </si>
  <si>
    <t>Discriminação do Serviço</t>
  </si>
  <si>
    <t>A</t>
  </si>
  <si>
    <t>Data de apresentação da proposta:</t>
  </si>
  <si>
    <t>B</t>
  </si>
  <si>
    <t>Município-UF:</t>
  </si>
  <si>
    <t>Londrina-PR</t>
  </si>
  <si>
    <t>C</t>
  </si>
  <si>
    <t>Ano, Acordo, Convenção ou Sentença Normativa em Dissídio Coletivo:</t>
  </si>
  <si>
    <t>CCT 2016/2017</t>
  </si>
  <si>
    <t>D</t>
  </si>
  <si>
    <t>Número de meses de execução contratual:</t>
  </si>
  <si>
    <t>Identificação do Serviço</t>
  </si>
  <si>
    <t>Tipo de Serviço: Operador de reprografia</t>
  </si>
  <si>
    <t>Unidade de Medida</t>
  </si>
  <si>
    <t>Quantidade Total a Contratar</t>
  </si>
  <si>
    <t>Indicação da jornada</t>
  </si>
  <si>
    <t>nº horas</t>
  </si>
  <si>
    <t>nº de operadores</t>
  </si>
  <si>
    <t>Total Geral</t>
  </si>
  <si>
    <t>ANEXO I-A</t>
  </si>
  <si>
    <t>Mão-de-obra</t>
  </si>
  <si>
    <t>Mão-de-obra vinculada à execução contratual</t>
  </si>
  <si>
    <t>Dados complementares para composiçao dos custos referente à mão-de-obra.</t>
  </si>
  <si>
    <t>Tipo de serviço (mesmo serviço com características distintas)</t>
  </si>
  <si>
    <t>Operador de Reprografia</t>
  </si>
  <si>
    <t>Salário normativo da categoria profissional</t>
  </si>
  <si>
    <t>Categoria profissional (vinculada à execução contratual)</t>
  </si>
  <si>
    <t>Data base da categoria (dia/mês/ano)</t>
  </si>
  <si>
    <t>Valor da hora</t>
  </si>
  <si>
    <t>Valor da hora extra com 65%</t>
  </si>
  <si>
    <t>Quantidade de operadores de reprografia por posto de trabalho</t>
  </si>
  <si>
    <t>MÓDULO 1</t>
  </si>
  <si>
    <t>COMPOSIÇÃO DA REMUNERAÇÃO</t>
  </si>
  <si>
    <t>Composição da Remuneração</t>
  </si>
  <si>
    <t>Valor (R$)</t>
  </si>
  <si>
    <t>Salário Base</t>
  </si>
  <si>
    <t>Adicional de Periculosidade</t>
  </si>
  <si>
    <t>Base de Cálculo</t>
  </si>
  <si>
    <t>Percentual (%)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</si>
  <si>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</si>
  <si>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</si>
  <si>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</si>
  <si>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</si>
  <si>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</si>
  <si>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</si>
  <si>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</si>
  <si>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</si>
  <si>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</si>
  <si>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</si>
  <si>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</si>
  <si>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</t>
  </si>
  <si>
    <t>BENEFÍCIOS MENSAIS E DIÁRIOS</t>
  </si>
  <si>
    <t>Benefícios Mensais e Diários</t>
  </si>
  <si>
    <t>Transporte</t>
  </si>
  <si>
    <t>Auxílio Alimentação</t>
  </si>
  <si>
    <t>Vale Mercado</t>
  </si>
  <si>
    <t>-</t>
  </si>
  <si>
    <t>Assistência Médica e Familiar</t>
  </si>
  <si>
    <t>Auxílio Creche</t>
  </si>
  <si>
    <t>(por filho)</t>
  </si>
  <si>
    <t>Seguro de Vida, Invalidez e Funeral</t>
  </si>
  <si>
    <t>Total dos Benefícios Mensais e Diários</t>
  </si>
  <si>
    <t>Nota: O valor informado deverá ser o custo do insumo (descontado o valor eventualmente pago pelo empregado)</t>
  </si>
  <si>
    <t>MÓDULO 3</t>
  </si>
  <si>
    <t>INSUMOS DIVERSOS</t>
  </si>
  <si>
    <t>Insumos Diversos</t>
  </si>
  <si>
    <t>Uniformes</t>
  </si>
  <si>
    <t>Materiais</t>
  </si>
  <si>
    <t>Equipamentos</t>
  </si>
  <si>
    <t>Total dos Insumos Diversos</t>
  </si>
  <si>
    <t xml:space="preserve">Nota: </t>
  </si>
  <si>
    <t>Valores mensais por empregado</t>
  </si>
  <si>
    <t>MÓDULO 4</t>
  </si>
  <si>
    <t>ENCARGOS SOCIAIS E TRABALHISTAS</t>
  </si>
  <si>
    <t>Submódulo 4.1</t>
  </si>
  <si>
    <t>Encargos Previdenciários e FGTS</t>
  </si>
  <si>
    <t>4.1</t>
  </si>
  <si>
    <t>%</t>
  </si>
  <si>
    <t>INSS 1</t>
  </si>
  <si>
    <t>SESI ou SESC</t>
  </si>
  <si>
    <t>SENAI ou SENAC</t>
  </si>
  <si>
    <t>INCRA</t>
  </si>
  <si>
    <t>Salário Educação</t>
  </si>
  <si>
    <t>FGTS 1</t>
  </si>
  <si>
    <t>Seguro Acidente de Trabalho (incluir RAT) 3</t>
  </si>
  <si>
    <t>SEBRAE</t>
  </si>
  <si>
    <t>Sub-total</t>
  </si>
  <si>
    <t>Notas:</t>
  </si>
  <si>
    <t>1 Os percentuais dos encargos previdenciários e FGTS são aqueles estabelecidos pela legislação vigente</t>
  </si>
  <si>
    <t>2 Percentuais incidentes sobre a remuneração</t>
  </si>
  <si>
    <t>Submódulo 4.2</t>
  </si>
  <si>
    <t>13º Salário e Adicional de Férias</t>
  </si>
  <si>
    <t>4.2</t>
  </si>
  <si>
    <t>13º Salário</t>
  </si>
  <si>
    <t>Adicional de Férias</t>
  </si>
  <si>
    <t xml:space="preserve">Incidência do Submódulo 4.1 sobre 13º salário e Adicional de </t>
  </si>
  <si>
    <t>Férias</t>
  </si>
  <si>
    <t>Total</t>
  </si>
  <si>
    <t>Submódulo 4.3</t>
  </si>
  <si>
    <t>Afastamento Maternidade</t>
  </si>
  <si>
    <t>4.3</t>
  </si>
  <si>
    <t>Incidência do Submódulo 4.1 sobre Afastamento Maternidade</t>
  </si>
  <si>
    <t>Página 186</t>
  </si>
  <si>
    <t>Submódulo 4.4</t>
  </si>
  <si>
    <t>Provisão para Rescisão</t>
  </si>
  <si>
    <t>4.4.</t>
  </si>
  <si>
    <t>Aviso Prévio Indenizado</t>
  </si>
  <si>
    <t>Incidência do FGTS sobre Aviso Prévio Indenizado</t>
  </si>
  <si>
    <t>Multa do FGTS sobe Aviso Prévio Indenizado</t>
  </si>
  <si>
    <t>Aviso Prévio Trabalhado</t>
  </si>
  <si>
    <t>Incidência do Submódulo 4.1 sobre aviso prévio trabalhado</t>
  </si>
  <si>
    <t>Multa FGTS sobre Aviso Prévio Trabalhado</t>
  </si>
  <si>
    <t>Submódulo 4.5</t>
  </si>
  <si>
    <t>Custo de Reposição do Profissional Ausente</t>
  </si>
  <si>
    <t>4.5</t>
  </si>
  <si>
    <t>Composição do Custo de Reposição de Profissional Ausente</t>
  </si>
  <si>
    <t>Auxílio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</si>
  <si>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</si>
  <si>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</si>
  <si>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</si>
  <si>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</si>
  <si>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– Módulo 4</t>
  </si>
  <si>
    <t>Encargos Sociais e Trabalhistas</t>
  </si>
  <si>
    <t>Módulo 4 – Encargos Sociais e Trabalhistas</t>
  </si>
  <si>
    <t>4.4</t>
  </si>
  <si>
    <t>Custo de Reposição de Profissional Ausente</t>
  </si>
  <si>
    <t>4.6</t>
  </si>
  <si>
    <t>MÓDULO 5</t>
  </si>
  <si>
    <t>CUSTOS INDIRETOS, TRIBUTOS E LUCRO</t>
  </si>
  <si>
    <t>Custos Indiretos, Tributos e Lucro</t>
  </si>
  <si>
    <t>Base de Cálculo dos Custos Indiretos</t>
  </si>
  <si>
    <t>Custos Indiretos</t>
  </si>
  <si>
    <t>Tributos</t>
  </si>
  <si>
    <t>B.1 – Tributos Federais</t>
  </si>
  <si>
    <t>COFINS</t>
  </si>
  <si>
    <t>(Especificar)</t>
  </si>
  <si>
    <t>PIS</t>
  </si>
  <si>
    <t>B.2 – Tributos Estaduais</t>
  </si>
  <si>
    <t>B.3 – Tributos Municipais</t>
  </si>
  <si>
    <t>ISS</t>
  </si>
  <si>
    <t>B.4 – Outros Tributos</t>
  </si>
  <si>
    <t>INSS ou CPP (Inclui RAT)</t>
  </si>
  <si>
    <t>Total dos Tributos</t>
  </si>
  <si>
    <t>Base de Cálculo do Lucro</t>
  </si>
  <si>
    <t>Lucro</t>
  </si>
  <si>
    <t>1 Custos indiretos, tributos e lucro por empregado</t>
  </si>
  <si>
    <t>2 O valor referente a tributos é obtido aplicando-se o percentual sobre o valor do faturamento.</t>
  </si>
  <si>
    <t>ANEXO I-B</t>
  </si>
  <si>
    <t>QUADRO-RESUMO DO CUSTO POR EMPREGADO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</si>
  <si>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</si>
  <si>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</si>
  <si>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</si>
  <si>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</si>
  <si>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Subtotal (A+B+C+D)</t>
  </si>
  <si>
    <t>Módulo 5 – Custos Indiretos, Tributário e Lucro</t>
  </si>
  <si>
    <t>Valor por empregado</t>
  </si>
  <si>
    <t>Valor Total do serviço</t>
  </si>
  <si>
    <t>Cálculo do vale-transporte</t>
  </si>
  <si>
    <t>Na proposta</t>
  </si>
  <si>
    <t>Valor tarifa na época</t>
  </si>
  <si>
    <t>(ida e volta)</t>
  </si>
  <si>
    <t>Número de dias</t>
  </si>
  <si>
    <t>Total Mensal</t>
  </si>
  <si>
    <t>(a)</t>
  </si>
  <si>
    <t>Salário base</t>
  </si>
  <si>
    <t>6% (percentual descontado do emrpegado)</t>
  </si>
  <si>
    <t>(b)</t>
  </si>
  <si>
    <t>Parte empresa</t>
  </si>
  <si>
    <t>(c = a – b)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</si>
</sst>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#,##0.00"/>
    <numFmt numFmtId="167" formatCode="DD/MM/YYYY"/>
    <numFmt numFmtId="168" formatCode="0.00%"/>
  </numFmts>
  <fonts count="9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 vertical="center"/>
    </xf>
    <xf numFmtId="164" fontId="1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4" fillId="2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4" fillId="2" borderId="0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left" vertical="center"/>
    </xf>
    <xf numFmtId="164" fontId="0" fillId="0" borderId="4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7" fontId="0" fillId="0" borderId="2" xfId="0" applyNumberFormat="1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4" fillId="2" borderId="2" xfId="0" applyFont="1" applyFill="1" applyBorder="1" applyAlignment="1">
      <alignment horizontal="center"/>
    </xf>
    <xf numFmtId="164" fontId="0" fillId="0" borderId="5" xfId="0" applyBorder="1" applyAlignment="1">
      <alignment/>
    </xf>
    <xf numFmtId="165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168" fontId="0" fillId="0" borderId="2" xfId="0" applyNumberFormat="1" applyBorder="1" applyAlignment="1">
      <alignment/>
    </xf>
    <xf numFmtId="165" fontId="4" fillId="2" borderId="2" xfId="0" applyNumberFormat="1" applyFont="1" applyFill="1" applyBorder="1" applyAlignment="1">
      <alignment/>
    </xf>
    <xf numFmtId="166" fontId="4" fillId="2" borderId="2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6" fontId="0" fillId="0" borderId="2" xfId="0" applyNumberFormat="1" applyBorder="1" applyAlignment="1">
      <alignment horizontal="right"/>
    </xf>
    <xf numFmtId="164" fontId="8" fillId="0" borderId="0" xfId="0" applyFont="1" applyAlignment="1">
      <alignment/>
    </xf>
    <xf numFmtId="168" fontId="0" fillId="0" borderId="2" xfId="0" applyNumberFormat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8" fontId="0" fillId="0" borderId="2" xfId="0" applyNumberFormat="1" applyBorder="1" applyAlignment="1">
      <alignment horizontal="center" vertical="center"/>
    </xf>
    <xf numFmtId="168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/>
    </xf>
    <xf numFmtId="166" fontId="4" fillId="2" borderId="0" xfId="0" applyNumberFormat="1" applyFont="1" applyFill="1" applyAlignment="1">
      <alignment/>
    </xf>
    <xf numFmtId="164" fontId="4" fillId="2" borderId="2" xfId="0" applyFont="1" applyFill="1" applyBorder="1" applyAlignment="1">
      <alignment horizontal="left" vertical="center"/>
    </xf>
    <xf numFmtId="168" fontId="0" fillId="0" borderId="2" xfId="0" applyNumberFormat="1" applyFont="1" applyBorder="1" applyAlignment="1">
      <alignment horizontal="center"/>
    </xf>
    <xf numFmtId="164" fontId="0" fillId="0" borderId="5" xfId="0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6" xfId="0" applyFont="1" applyBorder="1" applyAlignment="1">
      <alignment/>
    </xf>
    <xf numFmtId="164" fontId="0" fillId="0" borderId="9" xfId="0" applyFont="1" applyBorder="1" applyAlignment="1">
      <alignment/>
    </xf>
    <xf numFmtId="166" fontId="0" fillId="0" borderId="2" xfId="0" applyNumberFormat="1" applyFont="1" applyBorder="1" applyAlignment="1">
      <alignment/>
    </xf>
    <xf numFmtId="164" fontId="4" fillId="3" borderId="3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8" fontId="4" fillId="3" borderId="4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/>
    </xf>
    <xf numFmtId="166" fontId="4" fillId="3" borderId="5" xfId="0" applyNumberFormat="1" applyFont="1" applyFill="1" applyBorder="1" applyAlignment="1">
      <alignment/>
    </xf>
    <xf numFmtId="164" fontId="0" fillId="0" borderId="4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4" fontId="4" fillId="3" borderId="5" xfId="0" applyFont="1" applyFill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/>
    </xf>
    <xf numFmtId="166" fontId="4" fillId="3" borderId="2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4" fontId="0" fillId="0" borderId="0" xfId="0" applyAlignment="1">
      <alignment horizontal="right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4" sqref="F4"/>
    </sheetView>
  </sheetViews>
  <sheetFormatPr defaultColWidth="12.57421875" defaultRowHeight="12.75"/>
  <cols>
    <col min="1" max="2" width="11.57421875" style="0" customWidth="1"/>
    <col min="3" max="3" width="81.421875" style="0" customWidth="1"/>
    <col min="4" max="4" width="18.57421875" style="0" customWidth="1"/>
    <col min="5" max="5" width="15.7109375" style="0" customWidth="1"/>
    <col min="6" max="6" width="20.140625" style="0" customWidth="1"/>
    <col min="7" max="16384" width="11.57421875" style="0" customWidth="1"/>
  </cols>
  <sheetData>
    <row r="1" ht="15">
      <c r="A1" s="1"/>
    </row>
    <row r="2" spans="1:6" ht="15.75">
      <c r="A2" s="2" t="s">
        <v>0</v>
      </c>
      <c r="B2" s="2"/>
      <c r="C2" s="2"/>
      <c r="D2" s="2"/>
      <c r="E2" s="2"/>
      <c r="F2" s="2"/>
    </row>
    <row r="4" spans="1:6" ht="4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1:6" ht="16.5" customHeight="1">
      <c r="A5" s="5" t="s">
        <v>7</v>
      </c>
      <c r="B5" s="5">
        <v>1</v>
      </c>
      <c r="C5" s="3" t="s">
        <v>8</v>
      </c>
      <c r="D5" s="5">
        <v>48000</v>
      </c>
      <c r="E5" s="6"/>
      <c r="F5" s="7"/>
    </row>
    <row r="6" spans="1:6" ht="15">
      <c r="A6" s="5"/>
      <c r="B6" s="5">
        <v>2</v>
      </c>
      <c r="C6" s="3" t="s">
        <v>9</v>
      </c>
      <c r="D6" s="5">
        <v>840000</v>
      </c>
      <c r="E6" s="6"/>
      <c r="F6" s="8"/>
    </row>
    <row r="7" spans="1:6" ht="14.25" customHeight="1">
      <c r="A7" s="5"/>
      <c r="B7" s="6"/>
      <c r="C7" s="6"/>
      <c r="D7" s="6"/>
      <c r="E7" s="6"/>
      <c r="F7" s="6"/>
    </row>
    <row r="8" spans="1:6" ht="51">
      <c r="A8" s="5"/>
      <c r="B8" s="3" t="s">
        <v>2</v>
      </c>
      <c r="C8" s="3" t="s">
        <v>3</v>
      </c>
      <c r="D8" s="9" t="s">
        <v>10</v>
      </c>
      <c r="E8" s="3" t="s">
        <v>11</v>
      </c>
      <c r="F8" s="10" t="s">
        <v>12</v>
      </c>
    </row>
    <row r="9" spans="1:6" ht="15">
      <c r="A9" s="5"/>
      <c r="B9" s="11">
        <v>3</v>
      </c>
      <c r="C9" s="12" t="s">
        <v>13</v>
      </c>
      <c r="D9" s="13"/>
      <c r="E9" s="13"/>
      <c r="F9" s="7"/>
    </row>
  </sheetData>
  <sheetProtection selectLockedCells="1" selectUnlockedCells="1"/>
  <mergeCells count="3">
    <mergeCell ref="A2:F2"/>
    <mergeCell ref="A5:A9"/>
    <mergeCell ref="B7:F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workbookViewId="0" topLeftCell="A1">
      <selection activeCell="G1" sqref="G1"/>
    </sheetView>
  </sheetViews>
  <sheetFormatPr defaultColWidth="12.57421875" defaultRowHeight="12.75"/>
  <cols>
    <col min="1" max="1" width="13.28125" style="0" customWidth="1"/>
    <col min="2" max="2" width="27.28125" style="0" customWidth="1"/>
    <col min="3" max="3" width="24.7109375" style="0" customWidth="1"/>
    <col min="4" max="4" width="21.140625" style="0" customWidth="1"/>
    <col min="5" max="5" width="23.28125" style="0" customWidth="1"/>
    <col min="6" max="6" width="11.57421875" style="0" customWidth="1"/>
    <col min="7" max="7" width="18.00390625" style="0" customWidth="1"/>
    <col min="8" max="8" width="22.28125" style="0" customWidth="1"/>
    <col min="9" max="9" width="25.421875" style="0" customWidth="1"/>
    <col min="10" max="10" width="17.7109375" style="0" customWidth="1"/>
    <col min="11" max="11" width="25.28125" style="0" customWidth="1"/>
    <col min="12" max="16384" width="11.57421875" style="0" customWidth="1"/>
  </cols>
  <sheetData>
    <row r="1" spans="1:11" ht="18.75">
      <c r="A1" s="14" t="s">
        <v>14</v>
      </c>
      <c r="B1" s="14"/>
      <c r="C1" s="14"/>
      <c r="D1" s="14"/>
      <c r="E1" s="14"/>
      <c r="F1" s="15"/>
      <c r="G1" s="14" t="s">
        <v>15</v>
      </c>
      <c r="H1" s="14"/>
      <c r="I1" s="14"/>
      <c r="J1" s="14"/>
      <c r="K1" s="14"/>
    </row>
    <row r="2" ht="14.25"/>
    <row r="3" spans="1:11" ht="14.25">
      <c r="A3" s="16" t="s">
        <v>16</v>
      </c>
      <c r="B3" s="16"/>
      <c r="C3" s="16"/>
      <c r="D3" s="16"/>
      <c r="E3" s="16"/>
      <c r="G3" s="16" t="s">
        <v>16</v>
      </c>
      <c r="H3" s="16"/>
      <c r="I3" s="16"/>
      <c r="J3" s="16"/>
      <c r="K3" s="16"/>
    </row>
    <row r="4" spans="1:11" ht="14.25" customHeight="1">
      <c r="A4" s="17"/>
      <c r="B4" s="17"/>
      <c r="C4" s="17"/>
      <c r="D4" s="17"/>
      <c r="E4" s="17"/>
      <c r="G4" s="17"/>
      <c r="H4" s="17"/>
      <c r="I4" s="17"/>
      <c r="J4" s="17"/>
      <c r="K4" s="17"/>
    </row>
    <row r="5" spans="1:11" ht="12.75" customHeight="1">
      <c r="A5" s="18" t="s">
        <v>17</v>
      </c>
      <c r="B5" s="8"/>
      <c r="C5" s="8"/>
      <c r="D5" s="8"/>
      <c r="E5" s="8"/>
      <c r="G5" s="18" t="s">
        <v>17</v>
      </c>
      <c r="H5" s="8"/>
      <c r="I5" s="8"/>
      <c r="J5" s="8"/>
      <c r="K5" s="8"/>
    </row>
    <row r="6" spans="1:11" ht="12.75" customHeight="1">
      <c r="A6" s="19" t="s">
        <v>18</v>
      </c>
      <c r="B6" s="19"/>
      <c r="C6" s="19"/>
      <c r="D6" s="19"/>
      <c r="E6" s="19"/>
      <c r="G6" s="19" t="s">
        <v>18</v>
      </c>
      <c r="H6" s="19"/>
      <c r="I6" s="19"/>
      <c r="J6" s="19"/>
      <c r="K6" s="19"/>
    </row>
    <row r="7" spans="1:11" ht="12.75" customHeight="1">
      <c r="A7" s="18" t="s">
        <v>19</v>
      </c>
      <c r="B7" s="8"/>
      <c r="C7" s="8"/>
      <c r="D7" s="8"/>
      <c r="E7" s="8"/>
      <c r="G7" s="18" t="s">
        <v>19</v>
      </c>
      <c r="H7" s="8"/>
      <c r="I7" s="8"/>
      <c r="J7" s="8"/>
      <c r="K7" s="8"/>
    </row>
    <row r="8" spans="1:11" ht="12.75" customHeight="1">
      <c r="A8" s="18" t="s">
        <v>20</v>
      </c>
      <c r="B8" s="8"/>
      <c r="C8" s="8"/>
      <c r="D8" s="8"/>
      <c r="E8" s="8"/>
      <c r="G8" s="18" t="s">
        <v>20</v>
      </c>
      <c r="H8" s="8"/>
      <c r="I8" s="8"/>
      <c r="J8" s="8"/>
      <c r="K8" s="8"/>
    </row>
    <row r="9" spans="1:11" ht="12.75" customHeight="1">
      <c r="A9" s="16" t="s">
        <v>21</v>
      </c>
      <c r="B9" s="16"/>
      <c r="C9" s="16"/>
      <c r="D9" s="16"/>
      <c r="E9" s="16"/>
      <c r="G9" s="16" t="s">
        <v>21</v>
      </c>
      <c r="H9" s="16"/>
      <c r="I9" s="16"/>
      <c r="J9" s="16"/>
      <c r="K9" s="16"/>
    </row>
    <row r="10" spans="1:11" ht="14.25">
      <c r="A10" s="20" t="s">
        <v>22</v>
      </c>
      <c r="B10" s="21" t="s">
        <v>23</v>
      </c>
      <c r="C10" s="22"/>
      <c r="D10" s="22"/>
      <c r="E10" s="23"/>
      <c r="G10" s="20" t="s">
        <v>22</v>
      </c>
      <c r="H10" s="21" t="s">
        <v>23</v>
      </c>
      <c r="I10" s="22"/>
      <c r="J10" s="22"/>
      <c r="K10" s="23"/>
    </row>
    <row r="11" spans="1:11" ht="14.25">
      <c r="A11" s="20" t="s">
        <v>24</v>
      </c>
      <c r="B11" s="24" t="s">
        <v>25</v>
      </c>
      <c r="C11" s="25"/>
      <c r="D11" s="25"/>
      <c r="E11" s="23" t="s">
        <v>26</v>
      </c>
      <c r="G11" s="20" t="s">
        <v>24</v>
      </c>
      <c r="H11" s="24" t="s">
        <v>25</v>
      </c>
      <c r="I11" s="25"/>
      <c r="J11" s="25"/>
      <c r="K11" s="23" t="s">
        <v>26</v>
      </c>
    </row>
    <row r="12" spans="1:11" ht="14.25">
      <c r="A12" s="20" t="s">
        <v>27</v>
      </c>
      <c r="B12" s="24" t="s">
        <v>28</v>
      </c>
      <c r="C12" s="25"/>
      <c r="D12" s="25"/>
      <c r="E12" s="23" t="s">
        <v>29</v>
      </c>
      <c r="G12" s="20" t="s">
        <v>27</v>
      </c>
      <c r="H12" s="24" t="s">
        <v>28</v>
      </c>
      <c r="I12" s="25"/>
      <c r="J12" s="25"/>
      <c r="K12" s="23" t="s">
        <v>29</v>
      </c>
    </row>
    <row r="13" spans="1:11" ht="14.25">
      <c r="A13" s="20" t="s">
        <v>30</v>
      </c>
      <c r="B13" s="24" t="s">
        <v>31</v>
      </c>
      <c r="C13" s="25"/>
      <c r="D13" s="25"/>
      <c r="E13" s="23">
        <v>12</v>
      </c>
      <c r="G13" s="20" t="s">
        <v>30</v>
      </c>
      <c r="H13" s="24" t="s">
        <v>31</v>
      </c>
      <c r="I13" s="25"/>
      <c r="J13" s="25"/>
      <c r="K13" s="23">
        <v>12</v>
      </c>
    </row>
    <row r="14" spans="1:11" ht="14.25">
      <c r="A14" s="16" t="s">
        <v>32</v>
      </c>
      <c r="B14" s="16"/>
      <c r="C14" s="16"/>
      <c r="D14" s="16"/>
      <c r="E14" s="16"/>
      <c r="G14" s="16" t="s">
        <v>32</v>
      </c>
      <c r="H14" s="16"/>
      <c r="I14" s="16"/>
      <c r="J14" s="16"/>
      <c r="K14" s="16"/>
    </row>
    <row r="15" spans="1:11" ht="14.25">
      <c r="A15" s="17" t="s">
        <v>33</v>
      </c>
      <c r="B15" s="17"/>
      <c r="C15" s="20" t="s">
        <v>34</v>
      </c>
      <c r="D15" s="17" t="s">
        <v>35</v>
      </c>
      <c r="E15" s="17"/>
      <c r="G15" s="17" t="s">
        <v>33</v>
      </c>
      <c r="H15" s="17"/>
      <c r="I15" s="20" t="s">
        <v>34</v>
      </c>
      <c r="J15" s="17" t="s">
        <v>35</v>
      </c>
      <c r="K15" s="17"/>
    </row>
    <row r="16" spans="1:11" ht="14.25">
      <c r="A16" s="26" t="s">
        <v>36</v>
      </c>
      <c r="B16" s="26"/>
      <c r="C16" s="27" t="s">
        <v>37</v>
      </c>
      <c r="D16" s="26" t="s">
        <v>38</v>
      </c>
      <c r="E16" s="26"/>
      <c r="G16" s="26" t="s">
        <v>36</v>
      </c>
      <c r="H16" s="26"/>
      <c r="I16" s="27" t="s">
        <v>37</v>
      </c>
      <c r="J16" s="26" t="s">
        <v>38</v>
      </c>
      <c r="K16" s="26"/>
    </row>
    <row r="17" spans="1:11" ht="14.25">
      <c r="A17" s="28"/>
      <c r="B17" s="29"/>
      <c r="D17" s="30">
        <v>2</v>
      </c>
      <c r="E17" s="30"/>
      <c r="G17" s="28"/>
      <c r="H17" s="29"/>
      <c r="J17" s="30">
        <v>2</v>
      </c>
      <c r="K17" s="30"/>
    </row>
    <row r="18" spans="1:11" ht="14.25">
      <c r="A18" s="31" t="s">
        <v>39</v>
      </c>
      <c r="B18" s="31"/>
      <c r="C18" s="31"/>
      <c r="D18" s="31">
        <f>SUM(D16:D17)</f>
        <v>2</v>
      </c>
      <c r="E18" s="31"/>
      <c r="G18" s="31" t="s">
        <v>39</v>
      </c>
      <c r="H18" s="31"/>
      <c r="I18" s="31"/>
      <c r="J18" s="31">
        <f>SUM(J16:J17)</f>
        <v>2</v>
      </c>
      <c r="K18" s="31"/>
    </row>
    <row r="19" ht="14.25"/>
    <row r="20" spans="1:11" ht="14.25">
      <c r="A20" s="32" t="s">
        <v>40</v>
      </c>
      <c r="B20" s="32"/>
      <c r="C20" s="32"/>
      <c r="D20" s="32"/>
      <c r="E20" s="32"/>
      <c r="G20" s="32" t="s">
        <v>40</v>
      </c>
      <c r="H20" s="32"/>
      <c r="I20" s="32"/>
      <c r="J20" s="32"/>
      <c r="K20" s="32"/>
    </row>
    <row r="21" spans="1:11" ht="14.25">
      <c r="A21" s="16" t="s">
        <v>41</v>
      </c>
      <c r="B21" s="16"/>
      <c r="C21" s="16"/>
      <c r="D21" s="16"/>
      <c r="E21" s="16"/>
      <c r="G21" s="16" t="s">
        <v>41</v>
      </c>
      <c r="H21" s="16"/>
      <c r="I21" s="16"/>
      <c r="J21" s="16"/>
      <c r="K21" s="16"/>
    </row>
    <row r="22" spans="1:11" ht="14.25">
      <c r="A22" s="16" t="s">
        <v>42</v>
      </c>
      <c r="B22" s="16"/>
      <c r="C22" s="16"/>
      <c r="D22" s="16"/>
      <c r="E22" s="16"/>
      <c r="G22" s="16" t="s">
        <v>42</v>
      </c>
      <c r="H22" s="16"/>
      <c r="I22" s="16"/>
      <c r="J22" s="16"/>
      <c r="K22" s="16"/>
    </row>
    <row r="23" spans="1:11" ht="14.25">
      <c r="A23" s="33" t="s">
        <v>43</v>
      </c>
      <c r="B23" s="33"/>
      <c r="C23" s="33"/>
      <c r="D23" s="33"/>
      <c r="E23" s="33"/>
      <c r="G23" s="33" t="s">
        <v>43</v>
      </c>
      <c r="H23" s="33"/>
      <c r="I23" s="33"/>
      <c r="J23" s="33"/>
      <c r="K23" s="33"/>
    </row>
    <row r="24" spans="1:11" ht="14.25">
      <c r="A24" s="20">
        <v>1</v>
      </c>
      <c r="B24" s="34" t="s">
        <v>44</v>
      </c>
      <c r="C24" s="34"/>
      <c r="D24" s="34"/>
      <c r="E24" s="18" t="s">
        <v>45</v>
      </c>
      <c r="G24" s="20">
        <v>1</v>
      </c>
      <c r="H24" s="34" t="s">
        <v>44</v>
      </c>
      <c r="I24" s="34"/>
      <c r="J24" s="34"/>
      <c r="K24" s="18" t="s">
        <v>45</v>
      </c>
    </row>
    <row r="25" spans="1:11" ht="14.25">
      <c r="A25" s="20">
        <v>2</v>
      </c>
      <c r="B25" s="34" t="s">
        <v>46</v>
      </c>
      <c r="C25" s="34"/>
      <c r="D25" s="34"/>
      <c r="E25" s="35">
        <v>1187.15</v>
      </c>
      <c r="G25" s="20">
        <v>2</v>
      </c>
      <c r="H25" s="34" t="s">
        <v>46</v>
      </c>
      <c r="I25" s="34"/>
      <c r="J25" s="34"/>
      <c r="K25" s="36">
        <v>1187.15</v>
      </c>
    </row>
    <row r="26" spans="1:11" ht="14.25">
      <c r="A26" s="20">
        <v>3</v>
      </c>
      <c r="B26" s="34" t="s">
        <v>47</v>
      </c>
      <c r="C26" s="34"/>
      <c r="D26" s="34"/>
      <c r="E26" s="18" t="s">
        <v>45</v>
      </c>
      <c r="G26" s="20">
        <v>3</v>
      </c>
      <c r="H26" s="34" t="s">
        <v>47</v>
      </c>
      <c r="I26" s="34"/>
      <c r="J26" s="34"/>
      <c r="K26" s="18" t="s">
        <v>45</v>
      </c>
    </row>
    <row r="27" spans="1:11" ht="14.25">
      <c r="A27" s="20">
        <v>4</v>
      </c>
      <c r="B27" s="34" t="s">
        <v>48</v>
      </c>
      <c r="C27" s="34"/>
      <c r="D27" s="34"/>
      <c r="E27" s="37">
        <v>42522</v>
      </c>
      <c r="G27" s="20">
        <v>4</v>
      </c>
      <c r="H27" s="34" t="s">
        <v>48</v>
      </c>
      <c r="I27" s="34"/>
      <c r="J27" s="34"/>
      <c r="K27" s="37">
        <v>42522</v>
      </c>
    </row>
    <row r="28" spans="1:11" ht="14.25">
      <c r="A28" s="20">
        <v>5</v>
      </c>
      <c r="B28" s="34" t="s">
        <v>49</v>
      </c>
      <c r="C28" s="34"/>
      <c r="D28" s="34"/>
      <c r="E28" s="35">
        <v>5.4</v>
      </c>
      <c r="G28" s="20">
        <v>5</v>
      </c>
      <c r="H28" s="34" t="s">
        <v>49</v>
      </c>
      <c r="I28" s="34"/>
      <c r="J28" s="34"/>
      <c r="K28" s="36">
        <v>5.4</v>
      </c>
    </row>
    <row r="29" spans="1:11" ht="14.25">
      <c r="A29" s="20">
        <v>6</v>
      </c>
      <c r="B29" s="34" t="s">
        <v>50</v>
      </c>
      <c r="C29" s="34"/>
      <c r="D29" s="34"/>
      <c r="E29" s="35">
        <v>8.91</v>
      </c>
      <c r="G29" s="20">
        <v>6</v>
      </c>
      <c r="H29" s="34" t="s">
        <v>50</v>
      </c>
      <c r="I29" s="34"/>
      <c r="J29" s="34"/>
      <c r="K29" s="36">
        <v>8.91</v>
      </c>
    </row>
    <row r="30" spans="1:11" ht="14.25">
      <c r="A30" s="20">
        <v>7</v>
      </c>
      <c r="B30" s="34" t="s">
        <v>51</v>
      </c>
      <c r="C30" s="34"/>
      <c r="D30" s="34"/>
      <c r="E30" s="18">
        <v>2</v>
      </c>
      <c r="G30" s="20">
        <v>7</v>
      </c>
      <c r="H30" s="34" t="s">
        <v>51</v>
      </c>
      <c r="I30" s="34"/>
      <c r="J30" s="34"/>
      <c r="K30" s="18">
        <v>2</v>
      </c>
    </row>
    <row r="31" spans="1:11" ht="14.25">
      <c r="A31" s="38"/>
      <c r="B31" s="39"/>
      <c r="C31" s="40"/>
      <c r="D31" s="39"/>
      <c r="E31" s="41"/>
      <c r="G31" s="38"/>
      <c r="H31" s="39"/>
      <c r="I31" s="40"/>
      <c r="J31" s="39"/>
      <c r="K31" s="41"/>
    </row>
    <row r="32" spans="1:11" ht="14.25">
      <c r="A32" s="16" t="s">
        <v>52</v>
      </c>
      <c r="B32" s="16"/>
      <c r="C32" s="16" t="s">
        <v>53</v>
      </c>
      <c r="D32" s="16"/>
      <c r="E32" s="16"/>
      <c r="G32" s="16" t="s">
        <v>52</v>
      </c>
      <c r="H32" s="16"/>
      <c r="I32" s="16" t="s">
        <v>53</v>
      </c>
      <c r="J32" s="16"/>
      <c r="K32" s="16"/>
    </row>
    <row r="33" spans="1:11" ht="14.25">
      <c r="A33" s="16">
        <v>1</v>
      </c>
      <c r="B33" s="16" t="s">
        <v>54</v>
      </c>
      <c r="C33" s="16"/>
      <c r="D33" s="16"/>
      <c r="E33" s="42" t="s">
        <v>55</v>
      </c>
      <c r="G33" s="16">
        <v>1</v>
      </c>
      <c r="H33" s="16" t="s">
        <v>54</v>
      </c>
      <c r="I33" s="16"/>
      <c r="J33" s="16"/>
      <c r="K33" s="42" t="s">
        <v>55</v>
      </c>
    </row>
    <row r="34" spans="1:11" ht="14.25">
      <c r="A34" s="20" t="s">
        <v>22</v>
      </c>
      <c r="B34" s="24" t="s">
        <v>56</v>
      </c>
      <c r="C34" s="25"/>
      <c r="D34" s="43"/>
      <c r="E34" s="35">
        <v>2374.3</v>
      </c>
      <c r="G34" s="20" t="s">
        <v>22</v>
      </c>
      <c r="H34" s="24" t="s">
        <v>56</v>
      </c>
      <c r="I34" s="25"/>
      <c r="J34" s="43"/>
      <c r="K34" s="36">
        <v>1187.15</v>
      </c>
    </row>
    <row r="35" spans="1:11" ht="14.25">
      <c r="A35" s="17" t="s">
        <v>24</v>
      </c>
      <c r="B35" s="17" t="s">
        <v>57</v>
      </c>
      <c r="C35" s="18" t="s">
        <v>58</v>
      </c>
      <c r="D35" s="35">
        <f>E34</f>
        <v>2374.3</v>
      </c>
      <c r="E35" s="44">
        <f>D35*D36</f>
        <v>0</v>
      </c>
      <c r="G35" s="17" t="s">
        <v>24</v>
      </c>
      <c r="H35" s="17" t="s">
        <v>57</v>
      </c>
      <c r="I35" s="18" t="s">
        <v>58</v>
      </c>
      <c r="J35" s="36">
        <v>1187.15</v>
      </c>
      <c r="K35" s="45">
        <f>J35*J36</f>
        <v>0</v>
      </c>
    </row>
    <row r="36" spans="1:11" ht="14.25">
      <c r="A36" s="17"/>
      <c r="B36" s="17"/>
      <c r="C36" s="18" t="s">
        <v>59</v>
      </c>
      <c r="D36" s="46"/>
      <c r="E36" s="44"/>
      <c r="G36" s="17"/>
      <c r="H36" s="17"/>
      <c r="I36" s="18" t="s">
        <v>59</v>
      </c>
      <c r="J36" s="46">
        <v>0</v>
      </c>
      <c r="K36" s="45"/>
    </row>
    <row r="37" spans="1:11" ht="14.25">
      <c r="A37" s="17" t="s">
        <v>27</v>
      </c>
      <c r="B37" s="17" t="s">
        <v>60</v>
      </c>
      <c r="C37" s="18" t="s">
        <v>58</v>
      </c>
      <c r="D37" s="35">
        <f>E34</f>
        <v>2374.3</v>
      </c>
      <c r="E37" s="44"/>
      <c r="G37" s="17" t="s">
        <v>27</v>
      </c>
      <c r="H37" s="17" t="s">
        <v>60</v>
      </c>
      <c r="I37" s="18" t="s">
        <v>58</v>
      </c>
      <c r="J37" s="36">
        <v>1187.15</v>
      </c>
      <c r="K37" s="45">
        <f>J37*J38</f>
        <v>0</v>
      </c>
    </row>
    <row r="38" spans="1:11" ht="14.25">
      <c r="A38" s="17"/>
      <c r="B38" s="17"/>
      <c r="C38" s="18" t="s">
        <v>59</v>
      </c>
      <c r="D38" s="46"/>
      <c r="E38" s="44"/>
      <c r="G38" s="17"/>
      <c r="H38" s="17"/>
      <c r="I38" s="18" t="s">
        <v>59</v>
      </c>
      <c r="J38" s="46">
        <v>0</v>
      </c>
      <c r="K38" s="45"/>
    </row>
    <row r="39" spans="1:11" ht="14.25">
      <c r="A39" s="20" t="s">
        <v>30</v>
      </c>
      <c r="B39" s="34" t="s">
        <v>61</v>
      </c>
      <c r="C39" s="34"/>
      <c r="D39" s="34"/>
      <c r="E39" s="35">
        <v>2.16</v>
      </c>
      <c r="G39" s="20" t="s">
        <v>30</v>
      </c>
      <c r="H39" s="34" t="s">
        <v>61</v>
      </c>
      <c r="I39" s="34"/>
      <c r="J39" s="34"/>
      <c r="K39" s="36">
        <v>0</v>
      </c>
    </row>
    <row r="40" spans="1:11" ht="14.25">
      <c r="A40" s="20" t="s">
        <v>62</v>
      </c>
      <c r="B40" s="34" t="s">
        <v>63</v>
      </c>
      <c r="C40" s="34"/>
      <c r="D40" s="34"/>
      <c r="E40" s="35">
        <v>21.38</v>
      </c>
      <c r="G40" s="20" t="s">
        <v>62</v>
      </c>
      <c r="H40" s="34" t="s">
        <v>63</v>
      </c>
      <c r="I40" s="34"/>
      <c r="J40" s="34"/>
      <c r="K40" s="36">
        <v>0</v>
      </c>
    </row>
    <row r="41" spans="1:11" ht="14.25">
      <c r="A41" s="20" t="s">
        <v>64</v>
      </c>
      <c r="B41" s="34" t="s">
        <v>65</v>
      </c>
      <c r="C41" s="34"/>
      <c r="D41" s="34"/>
      <c r="E41" s="35">
        <v>1.78</v>
      </c>
      <c r="G41" s="20" t="s">
        <v>64</v>
      </c>
      <c r="H41" s="34" t="s">
        <v>65</v>
      </c>
      <c r="I41" s="34"/>
      <c r="J41" s="34"/>
      <c r="K41" s="36">
        <v>0</v>
      </c>
    </row>
    <row r="42" spans="1:11" ht="14.25">
      <c r="A42" s="20" t="s">
        <v>66</v>
      </c>
      <c r="B42" s="34" t="s">
        <v>67</v>
      </c>
      <c r="C42" s="34"/>
      <c r="D42" s="34"/>
      <c r="E42" s="35"/>
      <c r="G42" s="20" t="s">
        <v>66</v>
      </c>
      <c r="H42" s="34" t="s">
        <v>67</v>
      </c>
      <c r="I42" s="34"/>
      <c r="J42" s="34"/>
      <c r="K42" s="36">
        <v>0</v>
      </c>
    </row>
    <row r="43" spans="1:11" ht="14.25">
      <c r="A43" s="20" t="s">
        <v>68</v>
      </c>
      <c r="B43" s="34" t="s">
        <v>69</v>
      </c>
      <c r="C43" s="34"/>
      <c r="D43" s="34"/>
      <c r="E43" s="35"/>
      <c r="G43" s="20" t="s">
        <v>68</v>
      </c>
      <c r="H43" s="34" t="s">
        <v>69</v>
      </c>
      <c r="I43" s="34"/>
      <c r="J43" s="34"/>
      <c r="K43" s="36">
        <v>0</v>
      </c>
    </row>
    <row r="44" spans="1:11" ht="14.25">
      <c r="A44" s="16" t="s">
        <v>70</v>
      </c>
      <c r="B44" s="16"/>
      <c r="C44" s="16"/>
      <c r="D44" s="16"/>
      <c r="E44" s="47"/>
      <c r="G44" s="16" t="s">
        <v>70</v>
      </c>
      <c r="H44" s="16"/>
      <c r="I44" s="16"/>
      <c r="J44" s="16"/>
      <c r="K44" s="48">
        <f>SUM(K34:K43)</f>
        <v>1187.15</v>
      </c>
    </row>
    <row r="45" spans="1:11" ht="14.25">
      <c r="A45" s="49"/>
      <c r="B45" s="50"/>
      <c r="C45" s="50"/>
      <c r="D45" s="50"/>
      <c r="E45" s="51"/>
      <c r="F45" s="52"/>
      <c r="G45" s="49"/>
      <c r="H45" s="50"/>
      <c r="I45" s="50"/>
      <c r="J45" s="50"/>
      <c r="K45" s="51"/>
    </row>
    <row r="46" spans="1:11" ht="14.25">
      <c r="A46" s="16" t="s">
        <v>71</v>
      </c>
      <c r="B46" s="16"/>
      <c r="C46" s="16" t="s">
        <v>72</v>
      </c>
      <c r="D46" s="16"/>
      <c r="E46" s="16"/>
      <c r="G46" s="16" t="s">
        <v>71</v>
      </c>
      <c r="H46" s="16"/>
      <c r="I46" s="16" t="s">
        <v>72</v>
      </c>
      <c r="J46" s="16"/>
      <c r="K46" s="16"/>
    </row>
    <row r="47" spans="1:11" ht="14.25">
      <c r="A47" s="16">
        <v>2</v>
      </c>
      <c r="B47" s="16" t="s">
        <v>73</v>
      </c>
      <c r="C47" s="16"/>
      <c r="D47" s="16"/>
      <c r="E47" s="42" t="s">
        <v>55</v>
      </c>
      <c r="G47" s="16">
        <v>2</v>
      </c>
      <c r="H47" s="16" t="s">
        <v>73</v>
      </c>
      <c r="I47" s="16"/>
      <c r="J47" s="16"/>
      <c r="K47" s="42" t="s">
        <v>55</v>
      </c>
    </row>
    <row r="48" spans="1:11" ht="14.25">
      <c r="A48" s="20" t="s">
        <v>22</v>
      </c>
      <c r="B48" s="24" t="s">
        <v>74</v>
      </c>
      <c r="C48" s="25"/>
      <c r="D48" s="43"/>
      <c r="E48" s="53">
        <v>153.54</v>
      </c>
      <c r="F48" s="54"/>
      <c r="G48" s="20" t="s">
        <v>22</v>
      </c>
      <c r="H48" s="24" t="s">
        <v>74</v>
      </c>
      <c r="I48" s="25"/>
      <c r="J48" s="43"/>
      <c r="K48" s="55">
        <f>Transporte!B10</f>
        <v>87.171</v>
      </c>
    </row>
    <row r="49" spans="1:11" ht="14.25">
      <c r="A49" s="20" t="s">
        <v>24</v>
      </c>
      <c r="B49" s="24" t="s">
        <v>75</v>
      </c>
      <c r="C49" s="25"/>
      <c r="D49" s="43"/>
      <c r="E49" s="35">
        <v>880</v>
      </c>
      <c r="F49" s="54"/>
      <c r="G49" s="20" t="s">
        <v>24</v>
      </c>
      <c r="H49" s="24" t="s">
        <v>75</v>
      </c>
      <c r="I49" s="25"/>
      <c r="J49" s="43"/>
      <c r="K49" s="36">
        <v>880</v>
      </c>
    </row>
    <row r="50" spans="1:11" ht="14.25">
      <c r="A50" s="20" t="s">
        <v>27</v>
      </c>
      <c r="B50" s="24" t="s">
        <v>76</v>
      </c>
      <c r="C50" s="25"/>
      <c r="D50" s="43"/>
      <c r="E50" s="35" t="s">
        <v>77</v>
      </c>
      <c r="F50" s="54"/>
      <c r="G50" s="20" t="s">
        <v>27</v>
      </c>
      <c r="H50" s="24" t="s">
        <v>76</v>
      </c>
      <c r="I50" s="25"/>
      <c r="J50" s="43"/>
      <c r="K50" s="36" t="s">
        <v>77</v>
      </c>
    </row>
    <row r="51" spans="1:11" ht="14.25">
      <c r="A51" s="20" t="s">
        <v>30</v>
      </c>
      <c r="B51" s="24" t="s">
        <v>78</v>
      </c>
      <c r="C51" s="25"/>
      <c r="D51" s="43"/>
      <c r="E51" s="53">
        <v>400</v>
      </c>
      <c r="F51" s="54"/>
      <c r="G51" s="20" t="s">
        <v>30</v>
      </c>
      <c r="H51" s="24" t="s">
        <v>78</v>
      </c>
      <c r="I51" s="25"/>
      <c r="J51" s="43"/>
      <c r="K51" s="55">
        <v>400</v>
      </c>
    </row>
    <row r="52" spans="1:11" ht="14.25">
      <c r="A52" s="20" t="s">
        <v>62</v>
      </c>
      <c r="B52" s="24" t="s">
        <v>79</v>
      </c>
      <c r="C52" s="25"/>
      <c r="D52" s="43" t="s">
        <v>80</v>
      </c>
      <c r="E52" s="35" t="s">
        <v>77</v>
      </c>
      <c r="F52" s="54"/>
      <c r="G52" s="20" t="s">
        <v>62</v>
      </c>
      <c r="H52" s="24" t="s">
        <v>79</v>
      </c>
      <c r="I52" s="25"/>
      <c r="J52" s="43" t="s">
        <v>80</v>
      </c>
      <c r="K52" s="36" t="s">
        <v>77</v>
      </c>
    </row>
    <row r="53" spans="1:11" ht="14.25">
      <c r="A53" s="20" t="s">
        <v>64</v>
      </c>
      <c r="B53" s="24" t="s">
        <v>81</v>
      </c>
      <c r="C53" s="25"/>
      <c r="D53" s="43"/>
      <c r="E53" s="35"/>
      <c r="F53" s="54"/>
      <c r="G53" s="20" t="s">
        <v>64</v>
      </c>
      <c r="H53" s="24" t="s">
        <v>81</v>
      </c>
      <c r="I53" s="25"/>
      <c r="J53" s="43"/>
      <c r="K53" s="36"/>
    </row>
    <row r="54" spans="1:11" ht="14.25">
      <c r="A54" s="20" t="s">
        <v>66</v>
      </c>
      <c r="B54" s="24" t="s">
        <v>69</v>
      </c>
      <c r="C54" s="25"/>
      <c r="D54" s="43"/>
      <c r="E54" s="35"/>
      <c r="G54" s="20" t="s">
        <v>66</v>
      </c>
      <c r="H54" s="24" t="s">
        <v>69</v>
      </c>
      <c r="I54" s="25"/>
      <c r="J54" s="43"/>
      <c r="K54" s="36"/>
    </row>
    <row r="55" spans="1:11" ht="14.25">
      <c r="A55" s="16" t="s">
        <v>82</v>
      </c>
      <c r="B55" s="16"/>
      <c r="C55" s="16"/>
      <c r="D55" s="16"/>
      <c r="E55" s="47"/>
      <c r="G55" s="16" t="s">
        <v>82</v>
      </c>
      <c r="H55" s="16"/>
      <c r="I55" s="16"/>
      <c r="J55" s="16"/>
      <c r="K55" s="48">
        <f>SUM(K48:K54)</f>
        <v>1367.171</v>
      </c>
    </row>
    <row r="56" spans="1:7" ht="14.25">
      <c r="A56" s="56" t="s">
        <v>83</v>
      </c>
      <c r="G56" s="56" t="s">
        <v>83</v>
      </c>
    </row>
    <row r="57" ht="14.25"/>
    <row r="58" spans="1:11" ht="14.25">
      <c r="A58" s="16" t="s">
        <v>84</v>
      </c>
      <c r="B58" s="16"/>
      <c r="C58" s="16" t="s">
        <v>85</v>
      </c>
      <c r="D58" s="16"/>
      <c r="E58" s="16"/>
      <c r="G58" s="16" t="s">
        <v>84</v>
      </c>
      <c r="H58" s="16"/>
      <c r="I58" s="16" t="s">
        <v>85</v>
      </c>
      <c r="J58" s="16"/>
      <c r="K58" s="16"/>
    </row>
    <row r="59" spans="1:11" ht="14.25">
      <c r="A59" s="16">
        <v>3</v>
      </c>
      <c r="B59" s="16" t="s">
        <v>86</v>
      </c>
      <c r="C59" s="16"/>
      <c r="D59" s="16"/>
      <c r="E59" s="42" t="s">
        <v>55</v>
      </c>
      <c r="G59" s="16">
        <v>3</v>
      </c>
      <c r="H59" s="16" t="s">
        <v>86</v>
      </c>
      <c r="I59" s="16"/>
      <c r="J59" s="16"/>
      <c r="K59" s="42" t="s">
        <v>55</v>
      </c>
    </row>
    <row r="60" spans="1:11" ht="14.25">
      <c r="A60" s="20" t="s">
        <v>22</v>
      </c>
      <c r="B60" s="24" t="s">
        <v>87</v>
      </c>
      <c r="C60" s="25"/>
      <c r="D60" s="43"/>
      <c r="E60" s="35"/>
      <c r="G60" s="20" t="s">
        <v>22</v>
      </c>
      <c r="H60" s="24" t="s">
        <v>87</v>
      </c>
      <c r="I60" s="25"/>
      <c r="J60" s="43"/>
      <c r="K60" s="36"/>
    </row>
    <row r="61" spans="1:11" ht="14.25">
      <c r="A61" s="20" t="s">
        <v>24</v>
      </c>
      <c r="B61" s="24" t="s">
        <v>88</v>
      </c>
      <c r="C61" s="25"/>
      <c r="D61" s="43"/>
      <c r="E61" s="35"/>
      <c r="G61" s="20" t="s">
        <v>24</v>
      </c>
      <c r="H61" s="24" t="s">
        <v>88</v>
      </c>
      <c r="I61" s="25"/>
      <c r="J61" s="43"/>
      <c r="K61" s="36"/>
    </row>
    <row r="62" spans="1:11" ht="14.25">
      <c r="A62" s="20" t="s">
        <v>27</v>
      </c>
      <c r="B62" s="24" t="s">
        <v>89</v>
      </c>
      <c r="C62" s="25"/>
      <c r="D62" s="43"/>
      <c r="E62" s="35"/>
      <c r="G62" s="20" t="s">
        <v>27</v>
      </c>
      <c r="H62" s="24" t="s">
        <v>89</v>
      </c>
      <c r="I62" s="25"/>
      <c r="J62" s="43"/>
      <c r="K62" s="36"/>
    </row>
    <row r="63" spans="1:11" ht="14.25">
      <c r="A63" s="20" t="s">
        <v>30</v>
      </c>
      <c r="B63" s="24" t="s">
        <v>69</v>
      </c>
      <c r="C63" s="25"/>
      <c r="D63" s="43"/>
      <c r="E63" s="35"/>
      <c r="G63" s="20" t="s">
        <v>30</v>
      </c>
      <c r="H63" s="24" t="s">
        <v>69</v>
      </c>
      <c r="I63" s="25"/>
      <c r="J63" s="43"/>
      <c r="K63" s="36"/>
    </row>
    <row r="64" spans="1:11" ht="14.25">
      <c r="A64" s="16" t="s">
        <v>90</v>
      </c>
      <c r="B64" s="16"/>
      <c r="C64" s="16"/>
      <c r="D64" s="16"/>
      <c r="E64" s="47"/>
      <c r="G64" s="16" t="s">
        <v>90</v>
      </c>
      <c r="H64" s="16"/>
      <c r="I64" s="16"/>
      <c r="J64" s="16"/>
      <c r="K64" s="48">
        <f>SUM(K60:K63)</f>
        <v>0</v>
      </c>
    </row>
    <row r="65" spans="1:7" ht="14.25">
      <c r="A65" s="56" t="s">
        <v>91</v>
      </c>
      <c r="G65" s="56" t="s">
        <v>91</v>
      </c>
    </row>
    <row r="66" spans="1:7" ht="14.25">
      <c r="A66" s="56" t="s">
        <v>92</v>
      </c>
      <c r="G66" s="56" t="s">
        <v>92</v>
      </c>
    </row>
    <row r="67" ht="14.25"/>
    <row r="68" spans="1:11" ht="14.25">
      <c r="A68" s="16" t="s">
        <v>93</v>
      </c>
      <c r="B68" s="16"/>
      <c r="C68" s="16" t="s">
        <v>94</v>
      </c>
      <c r="D68" s="16"/>
      <c r="E68" s="16"/>
      <c r="G68" s="16" t="s">
        <v>93</v>
      </c>
      <c r="H68" s="16"/>
      <c r="I68" s="16" t="s">
        <v>94</v>
      </c>
      <c r="J68" s="16"/>
      <c r="K68" s="16"/>
    </row>
    <row r="69" spans="1:11" ht="14.25">
      <c r="A69" s="16" t="s">
        <v>95</v>
      </c>
      <c r="B69" s="16"/>
      <c r="C69" s="16" t="s">
        <v>96</v>
      </c>
      <c r="D69" s="16"/>
      <c r="E69" s="16"/>
      <c r="G69" s="16" t="s">
        <v>95</v>
      </c>
      <c r="H69" s="16"/>
      <c r="I69" s="16" t="s">
        <v>96</v>
      </c>
      <c r="J69" s="16"/>
      <c r="K69" s="16"/>
    </row>
    <row r="70" spans="1:11" ht="14.25">
      <c r="A70" s="42" t="s">
        <v>97</v>
      </c>
      <c r="B70" s="16" t="s">
        <v>96</v>
      </c>
      <c r="C70" s="16"/>
      <c r="D70" s="42" t="s">
        <v>98</v>
      </c>
      <c r="E70" s="42" t="s">
        <v>55</v>
      </c>
      <c r="G70" s="42" t="s">
        <v>97</v>
      </c>
      <c r="H70" s="16" t="s">
        <v>96</v>
      </c>
      <c r="I70" s="16"/>
      <c r="J70" s="42" t="s">
        <v>98</v>
      </c>
      <c r="K70" s="42" t="s">
        <v>55</v>
      </c>
    </row>
    <row r="71" spans="1:11" ht="14.25">
      <c r="A71" s="20" t="s">
        <v>22</v>
      </c>
      <c r="B71" s="24" t="s">
        <v>99</v>
      </c>
      <c r="C71" s="43"/>
      <c r="D71" s="57">
        <v>0.2</v>
      </c>
      <c r="E71" s="35">
        <v>474.86</v>
      </c>
      <c r="G71" s="20" t="s">
        <v>22</v>
      </c>
      <c r="H71" s="24" t="s">
        <v>99</v>
      </c>
      <c r="I71" s="43"/>
      <c r="J71" s="57">
        <v>0.2</v>
      </c>
      <c r="K71" s="36">
        <f aca="true" t="shared" si="0" ref="K71:K78">$K$44*J71</f>
        <v>237.43000000000004</v>
      </c>
    </row>
    <row r="72" spans="1:11" ht="14.25">
      <c r="A72" s="20" t="s">
        <v>24</v>
      </c>
      <c r="B72" s="24" t="s">
        <v>100</v>
      </c>
      <c r="C72" s="43"/>
      <c r="D72" s="57">
        <v>0.015</v>
      </c>
      <c r="E72" s="35">
        <v>35.61</v>
      </c>
      <c r="G72" s="20" t="s">
        <v>24</v>
      </c>
      <c r="H72" s="24" t="s">
        <v>100</v>
      </c>
      <c r="I72" s="43"/>
      <c r="J72" s="57">
        <v>0.015</v>
      </c>
      <c r="K72" s="36">
        <f t="shared" si="0"/>
        <v>17.80725</v>
      </c>
    </row>
    <row r="73" spans="1:11" ht="14.25">
      <c r="A73" s="20" t="s">
        <v>27</v>
      </c>
      <c r="B73" s="24" t="s">
        <v>101</v>
      </c>
      <c r="C73" s="43"/>
      <c r="D73" s="57">
        <v>0.01</v>
      </c>
      <c r="E73" s="35">
        <v>23.74</v>
      </c>
      <c r="G73" s="20" t="s">
        <v>27</v>
      </c>
      <c r="H73" s="24" t="s">
        <v>101</v>
      </c>
      <c r="I73" s="43"/>
      <c r="J73" s="57">
        <v>0.01</v>
      </c>
      <c r="K73" s="36">
        <f t="shared" si="0"/>
        <v>11.871500000000001</v>
      </c>
    </row>
    <row r="74" spans="1:11" ht="14.25">
      <c r="A74" s="20" t="s">
        <v>30</v>
      </c>
      <c r="B74" s="24" t="s">
        <v>102</v>
      </c>
      <c r="C74" s="43"/>
      <c r="D74" s="57">
        <v>0.002</v>
      </c>
      <c r="E74" s="35">
        <v>4.75</v>
      </c>
      <c r="G74" s="20" t="s">
        <v>30</v>
      </c>
      <c r="H74" s="24" t="s">
        <v>102</v>
      </c>
      <c r="I74" s="43"/>
      <c r="J74" s="57">
        <v>0.002</v>
      </c>
      <c r="K74" s="36">
        <f t="shared" si="0"/>
        <v>2.3743000000000003</v>
      </c>
    </row>
    <row r="75" spans="1:11" ht="14.25">
      <c r="A75" s="20" t="s">
        <v>62</v>
      </c>
      <c r="B75" s="24" t="s">
        <v>103</v>
      </c>
      <c r="C75" s="43"/>
      <c r="D75" s="57">
        <v>0.025</v>
      </c>
      <c r="E75" s="35">
        <v>59.36</v>
      </c>
      <c r="G75" s="20" t="s">
        <v>62</v>
      </c>
      <c r="H75" s="24" t="s">
        <v>103</v>
      </c>
      <c r="I75" s="43"/>
      <c r="J75" s="57">
        <v>0.025</v>
      </c>
      <c r="K75" s="36">
        <f t="shared" si="0"/>
        <v>29.678750000000004</v>
      </c>
    </row>
    <row r="76" spans="1:11" ht="14.25">
      <c r="A76" s="20" t="s">
        <v>64</v>
      </c>
      <c r="B76" s="24" t="s">
        <v>104</v>
      </c>
      <c r="C76" s="43"/>
      <c r="D76" s="57">
        <v>0.08</v>
      </c>
      <c r="E76" s="35">
        <v>189.94</v>
      </c>
      <c r="G76" s="20" t="s">
        <v>64</v>
      </c>
      <c r="H76" s="24" t="s">
        <v>104</v>
      </c>
      <c r="I76" s="43"/>
      <c r="J76" s="57">
        <v>0.08</v>
      </c>
      <c r="K76" s="36">
        <f t="shared" si="0"/>
        <v>94.97200000000001</v>
      </c>
    </row>
    <row r="77" spans="1:11" ht="14.25">
      <c r="A77" s="20" t="s">
        <v>66</v>
      </c>
      <c r="B77" s="24" t="s">
        <v>105</v>
      </c>
      <c r="C77" s="43"/>
      <c r="D77" s="57">
        <v>0.01</v>
      </c>
      <c r="E77" s="35">
        <v>23.74</v>
      </c>
      <c r="G77" s="20" t="s">
        <v>66</v>
      </c>
      <c r="H77" s="24" t="s">
        <v>105</v>
      </c>
      <c r="I77" s="43"/>
      <c r="J77" s="57">
        <v>0.01</v>
      </c>
      <c r="K77" s="36">
        <f t="shared" si="0"/>
        <v>11.871500000000001</v>
      </c>
    </row>
    <row r="78" spans="1:11" ht="14.25">
      <c r="A78" s="20" t="s">
        <v>68</v>
      </c>
      <c r="B78" s="24" t="s">
        <v>106</v>
      </c>
      <c r="C78" s="43"/>
      <c r="D78" s="57">
        <v>0.006</v>
      </c>
      <c r="E78" s="35">
        <v>14.25</v>
      </c>
      <c r="G78" s="20" t="s">
        <v>68</v>
      </c>
      <c r="H78" s="24" t="s">
        <v>106</v>
      </c>
      <c r="I78" s="43"/>
      <c r="J78" s="57">
        <v>0.006</v>
      </c>
      <c r="K78" s="36">
        <f t="shared" si="0"/>
        <v>7.1229000000000005</v>
      </c>
    </row>
    <row r="79" spans="1:11" ht="14.25">
      <c r="A79" s="16" t="s">
        <v>107</v>
      </c>
      <c r="B79" s="16"/>
      <c r="C79" s="16"/>
      <c r="D79" s="58">
        <f>SUM(D71:D78)</f>
        <v>0.34800000000000003</v>
      </c>
      <c r="E79" s="47">
        <f>SUM(E71:E78)</f>
        <v>826.25</v>
      </c>
      <c r="G79" s="16" t="s">
        <v>107</v>
      </c>
      <c r="H79" s="16"/>
      <c r="I79" s="16"/>
      <c r="J79" s="58">
        <f>SUM(J71:J78)</f>
        <v>0.34800000000000003</v>
      </c>
      <c r="K79" s="48">
        <f>SUM(K71:K78)</f>
        <v>413.1282</v>
      </c>
    </row>
    <row r="80" spans="1:7" ht="14.25">
      <c r="A80" s="56" t="s">
        <v>108</v>
      </c>
      <c r="G80" s="56" t="s">
        <v>108</v>
      </c>
    </row>
    <row r="81" spans="1:7" ht="14.25">
      <c r="A81" s="56" t="s">
        <v>109</v>
      </c>
      <c r="G81" s="56" t="s">
        <v>109</v>
      </c>
    </row>
    <row r="82" spans="1:7" ht="14.25">
      <c r="A82" s="56" t="s">
        <v>110</v>
      </c>
      <c r="G82" s="56" t="s">
        <v>110</v>
      </c>
    </row>
    <row r="83" spans="1:7" ht="14.25">
      <c r="A83" s="56"/>
      <c r="G83" s="56"/>
    </row>
    <row r="84" ht="14.25"/>
    <row r="85" spans="1:11" ht="14.25">
      <c r="A85" s="16" t="s">
        <v>111</v>
      </c>
      <c r="B85" s="16"/>
      <c r="C85" s="16" t="s">
        <v>112</v>
      </c>
      <c r="D85" s="16"/>
      <c r="E85" s="16"/>
      <c r="G85" s="16" t="s">
        <v>111</v>
      </c>
      <c r="H85" s="16"/>
      <c r="I85" s="16" t="s">
        <v>112</v>
      </c>
      <c r="J85" s="16"/>
      <c r="K85" s="16"/>
    </row>
    <row r="86" spans="1:11" ht="14.25">
      <c r="A86" s="42" t="s">
        <v>113</v>
      </c>
      <c r="B86" s="16" t="s">
        <v>112</v>
      </c>
      <c r="C86" s="16"/>
      <c r="D86" s="42" t="s">
        <v>98</v>
      </c>
      <c r="E86" s="42" t="s">
        <v>55</v>
      </c>
      <c r="G86" s="42" t="s">
        <v>113</v>
      </c>
      <c r="H86" s="16" t="s">
        <v>112</v>
      </c>
      <c r="I86" s="16"/>
      <c r="J86" s="42" t="s">
        <v>98</v>
      </c>
      <c r="K86" s="42" t="s">
        <v>55</v>
      </c>
    </row>
    <row r="87" spans="1:11" ht="14.25">
      <c r="A87" s="20" t="s">
        <v>22</v>
      </c>
      <c r="B87" s="24" t="s">
        <v>114</v>
      </c>
      <c r="C87" s="43"/>
      <c r="D87" s="57">
        <v>0.0833</v>
      </c>
      <c r="E87" s="18">
        <v>197.78</v>
      </c>
      <c r="G87" s="20" t="s">
        <v>22</v>
      </c>
      <c r="H87" s="24" t="s">
        <v>114</v>
      </c>
      <c r="I87" s="43"/>
      <c r="J87" s="57">
        <v>0.0833</v>
      </c>
      <c r="K87" s="36">
        <f aca="true" t="shared" si="1" ref="K87:K88">$K$44*J87</f>
        <v>98.889595</v>
      </c>
    </row>
    <row r="88" spans="1:11" ht="14.25">
      <c r="A88" s="20" t="s">
        <v>24</v>
      </c>
      <c r="B88" s="24" t="s">
        <v>115</v>
      </c>
      <c r="C88" s="43"/>
      <c r="D88" s="57">
        <v>0.0278</v>
      </c>
      <c r="E88" s="18">
        <v>66.01</v>
      </c>
      <c r="G88" s="20" t="s">
        <v>24</v>
      </c>
      <c r="H88" s="24" t="s">
        <v>115</v>
      </c>
      <c r="I88" s="43"/>
      <c r="J88" s="57">
        <v>0.0278</v>
      </c>
      <c r="K88" s="36">
        <f t="shared" si="1"/>
        <v>33.00277</v>
      </c>
    </row>
    <row r="89" spans="1:11" ht="14.25">
      <c r="A89" s="16" t="s">
        <v>107</v>
      </c>
      <c r="B89" s="16"/>
      <c r="C89" s="16"/>
      <c r="D89" s="58"/>
      <c r="E89" s="59">
        <f>SUM(E87:E88)</f>
        <v>263.79</v>
      </c>
      <c r="G89" s="16" t="s">
        <v>107</v>
      </c>
      <c r="H89" s="16"/>
      <c r="I89" s="16"/>
      <c r="J89" s="58">
        <f>SUM(J87:J88)</f>
        <v>0.1111</v>
      </c>
      <c r="K89" s="48">
        <f>SUM(K87:K88)</f>
        <v>131.89236499999998</v>
      </c>
    </row>
    <row r="90" spans="1:11" ht="14.25">
      <c r="A90" s="17" t="s">
        <v>27</v>
      </c>
      <c r="B90" s="60" t="s">
        <v>116</v>
      </c>
      <c r="C90" s="61"/>
      <c r="D90" s="62">
        <v>0.348</v>
      </c>
      <c r="E90" s="44">
        <f>E89*D90</f>
        <v>91.79892</v>
      </c>
      <c r="G90" s="17" t="s">
        <v>27</v>
      </c>
      <c r="H90" s="60" t="s">
        <v>116</v>
      </c>
      <c r="I90" s="61"/>
      <c r="J90" s="62">
        <f>J89*0.368</f>
        <v>0.0408848</v>
      </c>
      <c r="K90" s="45">
        <f>K44*J90</f>
        <v>48.53639032</v>
      </c>
    </row>
    <row r="91" spans="1:11" ht="14.25">
      <c r="A91" s="17"/>
      <c r="B91" s="28" t="s">
        <v>117</v>
      </c>
      <c r="C91" s="29"/>
      <c r="D91" s="62"/>
      <c r="E91" s="62"/>
      <c r="G91" s="17"/>
      <c r="H91" s="28" t="s">
        <v>117</v>
      </c>
      <c r="I91" s="29"/>
      <c r="J91" s="62"/>
      <c r="K91" s="62"/>
    </row>
    <row r="92" spans="1:11" ht="14.25">
      <c r="A92" s="16" t="s">
        <v>118</v>
      </c>
      <c r="B92" s="16"/>
      <c r="C92" s="16"/>
      <c r="D92" s="58"/>
      <c r="E92" s="47">
        <f>E89+E90</f>
        <v>355.58892000000003</v>
      </c>
      <c r="G92" s="16" t="s">
        <v>118</v>
      </c>
      <c r="H92" s="16"/>
      <c r="I92" s="16"/>
      <c r="J92" s="58">
        <f>J89+J90</f>
        <v>0.1519848</v>
      </c>
      <c r="K92" s="48">
        <f>K89+K90</f>
        <v>180.42875532</v>
      </c>
    </row>
    <row r="93" ht="14.25"/>
    <row r="94" spans="1:11" ht="14.25">
      <c r="A94" s="16" t="s">
        <v>119</v>
      </c>
      <c r="B94" s="16"/>
      <c r="C94" s="16" t="s">
        <v>120</v>
      </c>
      <c r="D94" s="16"/>
      <c r="E94" s="16"/>
      <c r="G94" s="16" t="s">
        <v>119</v>
      </c>
      <c r="H94" s="16"/>
      <c r="I94" s="16" t="s">
        <v>120</v>
      </c>
      <c r="J94" s="16"/>
      <c r="K94" s="16"/>
    </row>
    <row r="95" spans="1:11" ht="14.25">
      <c r="A95" s="42" t="s">
        <v>121</v>
      </c>
      <c r="B95" s="16" t="s">
        <v>120</v>
      </c>
      <c r="C95" s="16"/>
      <c r="D95" s="42" t="s">
        <v>98</v>
      </c>
      <c r="E95" s="42" t="s">
        <v>55</v>
      </c>
      <c r="G95" s="42" t="s">
        <v>121</v>
      </c>
      <c r="H95" s="16" t="s">
        <v>120</v>
      </c>
      <c r="I95" s="16"/>
      <c r="J95" s="42" t="s">
        <v>98</v>
      </c>
      <c r="K95" s="42" t="s">
        <v>55</v>
      </c>
    </row>
    <row r="96" spans="1:11" ht="14.25">
      <c r="A96" s="20" t="s">
        <v>22</v>
      </c>
      <c r="B96" s="24" t="s">
        <v>120</v>
      </c>
      <c r="C96" s="43"/>
      <c r="D96" s="57">
        <v>0.0096</v>
      </c>
      <c r="E96" s="35">
        <v>22.79</v>
      </c>
      <c r="G96" s="20" t="s">
        <v>22</v>
      </c>
      <c r="H96" s="24" t="s">
        <v>120</v>
      </c>
      <c r="I96" s="43"/>
      <c r="J96" s="57">
        <v>0.0003</v>
      </c>
      <c r="K96" s="36">
        <f aca="true" t="shared" si="2" ref="K96:K97">$K$44*J96</f>
        <v>0.356145</v>
      </c>
    </row>
    <row r="97" spans="1:11" ht="14.25">
      <c r="A97" s="20" t="s">
        <v>24</v>
      </c>
      <c r="B97" s="24" t="s">
        <v>122</v>
      </c>
      <c r="C97" s="43"/>
      <c r="D97" s="57">
        <v>0.348</v>
      </c>
      <c r="E97" s="35">
        <f>E96*D97</f>
        <v>7.9309199999999995</v>
      </c>
      <c r="G97" s="20" t="s">
        <v>24</v>
      </c>
      <c r="H97" s="24" t="s">
        <v>122</v>
      </c>
      <c r="I97" s="43"/>
      <c r="J97" s="57">
        <f>J96*0.368</f>
        <v>0.00011039999999999999</v>
      </c>
      <c r="K97" s="36">
        <f t="shared" si="2"/>
        <v>0.13106136</v>
      </c>
    </row>
    <row r="98" spans="1:11" ht="14.25">
      <c r="A98" s="16" t="s">
        <v>118</v>
      </c>
      <c r="B98" s="16"/>
      <c r="C98" s="16"/>
      <c r="D98" s="58"/>
      <c r="E98" s="47">
        <f>SUM(E96:E97)</f>
        <v>30.72092</v>
      </c>
      <c r="G98" s="16" t="s">
        <v>118</v>
      </c>
      <c r="H98" s="16"/>
      <c r="I98" s="16"/>
      <c r="J98" s="58">
        <f>SUM(J96:J97)</f>
        <v>0.00041039999999999995</v>
      </c>
      <c r="K98" s="48">
        <f>SUM(K96:K97)</f>
        <v>0.48720635999999995</v>
      </c>
    </row>
    <row r="99" spans="1:7" ht="14.25">
      <c r="A99" t="s">
        <v>123</v>
      </c>
      <c r="G99" t="s">
        <v>123</v>
      </c>
    </row>
    <row r="100" ht="14.25"/>
    <row r="101" spans="1:11" ht="14.25">
      <c r="A101" s="16" t="s">
        <v>124</v>
      </c>
      <c r="B101" s="16"/>
      <c r="C101" s="16" t="s">
        <v>125</v>
      </c>
      <c r="D101" s="16"/>
      <c r="E101" s="16"/>
      <c r="G101" s="16" t="s">
        <v>124</v>
      </c>
      <c r="H101" s="16"/>
      <c r="I101" s="16" t="s">
        <v>125</v>
      </c>
      <c r="J101" s="16"/>
      <c r="K101" s="16"/>
    </row>
    <row r="102" spans="1:11" ht="14.25">
      <c r="A102" s="42" t="s">
        <v>126</v>
      </c>
      <c r="B102" s="16" t="s">
        <v>125</v>
      </c>
      <c r="C102" s="16"/>
      <c r="D102" s="42" t="s">
        <v>98</v>
      </c>
      <c r="E102" s="42" t="s">
        <v>55</v>
      </c>
      <c r="G102" s="42" t="s">
        <v>126</v>
      </c>
      <c r="H102" s="16" t="s">
        <v>125</v>
      </c>
      <c r="I102" s="16"/>
      <c r="J102" s="42" t="s">
        <v>98</v>
      </c>
      <c r="K102" s="42" t="s">
        <v>55</v>
      </c>
    </row>
    <row r="103" spans="1:11" ht="14.25">
      <c r="A103" s="20" t="s">
        <v>22</v>
      </c>
      <c r="B103" s="24" t="s">
        <v>127</v>
      </c>
      <c r="C103" s="25"/>
      <c r="D103" s="57">
        <v>0.1087</v>
      </c>
      <c r="E103" s="35">
        <v>258.09</v>
      </c>
      <c r="G103" s="20" t="s">
        <v>22</v>
      </c>
      <c r="H103" s="24" t="s">
        <v>127</v>
      </c>
      <c r="I103" s="25"/>
      <c r="J103" s="57">
        <v>0.0046</v>
      </c>
      <c r="K103" s="36">
        <f aca="true" t="shared" si="3" ref="K103:K108">$K$44*J103</f>
        <v>5.46089</v>
      </c>
    </row>
    <row r="104" spans="1:11" ht="14.25">
      <c r="A104" s="20" t="s">
        <v>24</v>
      </c>
      <c r="B104" s="24" t="s">
        <v>128</v>
      </c>
      <c r="C104" s="25"/>
      <c r="D104" s="57">
        <v>0.08</v>
      </c>
      <c r="E104" s="35">
        <f>E103*D104</f>
        <v>20.647199999999998</v>
      </c>
      <c r="G104" s="20" t="s">
        <v>24</v>
      </c>
      <c r="H104" s="24" t="s">
        <v>128</v>
      </c>
      <c r="I104" s="25"/>
      <c r="J104" s="57">
        <v>0.0004</v>
      </c>
      <c r="K104" s="36">
        <f t="shared" si="3"/>
        <v>0.47486000000000006</v>
      </c>
    </row>
    <row r="105" spans="1:11" ht="14.25">
      <c r="A105" s="20" t="s">
        <v>27</v>
      </c>
      <c r="B105" s="24" t="s">
        <v>129</v>
      </c>
      <c r="C105" s="25"/>
      <c r="D105" s="57">
        <v>0.0635</v>
      </c>
      <c r="E105" s="35">
        <v>150.77</v>
      </c>
      <c r="G105" s="20" t="s">
        <v>27</v>
      </c>
      <c r="H105" s="24" t="s">
        <v>129</v>
      </c>
      <c r="I105" s="25"/>
      <c r="J105" s="57">
        <v>0.0002</v>
      </c>
      <c r="K105" s="36">
        <f t="shared" si="3"/>
        <v>0.23743000000000003</v>
      </c>
    </row>
    <row r="106" spans="1:11" ht="14.25">
      <c r="A106" s="20" t="s">
        <v>30</v>
      </c>
      <c r="B106" s="24" t="s">
        <v>130</v>
      </c>
      <c r="C106" s="25"/>
      <c r="D106" s="57">
        <v>0.0247</v>
      </c>
      <c r="E106" s="35">
        <v>58.64</v>
      </c>
      <c r="G106" s="20" t="s">
        <v>30</v>
      </c>
      <c r="H106" s="24" t="s">
        <v>130</v>
      </c>
      <c r="I106" s="25"/>
      <c r="J106" s="57">
        <v>0.0194</v>
      </c>
      <c r="K106" s="36">
        <f t="shared" si="3"/>
        <v>23.030710000000003</v>
      </c>
    </row>
    <row r="107" spans="1:11" ht="14.25">
      <c r="A107" s="20" t="s">
        <v>62</v>
      </c>
      <c r="B107" s="24" t="s">
        <v>131</v>
      </c>
      <c r="C107" s="25"/>
      <c r="D107" s="57">
        <v>0.348</v>
      </c>
      <c r="E107" s="35">
        <f>E106*D107</f>
        <v>20.40672</v>
      </c>
      <c r="G107" s="20" t="s">
        <v>62</v>
      </c>
      <c r="H107" s="24" t="s">
        <v>131</v>
      </c>
      <c r="I107" s="25"/>
      <c r="J107" s="57">
        <f>J106*0.368</f>
        <v>0.0071392</v>
      </c>
      <c r="K107" s="36">
        <f t="shared" si="3"/>
        <v>8.47530128</v>
      </c>
    </row>
    <row r="108" spans="1:11" ht="14.25">
      <c r="A108" s="20" t="s">
        <v>64</v>
      </c>
      <c r="B108" s="24" t="s">
        <v>132</v>
      </c>
      <c r="C108" s="25"/>
      <c r="D108" s="57">
        <v>0.0635</v>
      </c>
      <c r="E108" s="35">
        <v>150.77</v>
      </c>
      <c r="G108" s="20" t="s">
        <v>64</v>
      </c>
      <c r="H108" s="24" t="s">
        <v>132</v>
      </c>
      <c r="I108" s="25"/>
      <c r="J108" s="57">
        <v>0.0008</v>
      </c>
      <c r="K108" s="36">
        <f t="shared" si="3"/>
        <v>0.9497200000000001</v>
      </c>
    </row>
    <row r="109" spans="1:11" ht="14.25">
      <c r="A109" s="19" t="s">
        <v>118</v>
      </c>
      <c r="B109" s="19"/>
      <c r="C109" s="19"/>
      <c r="D109" s="63"/>
      <c r="E109" s="64">
        <f>SUM(E103:E108)</f>
        <v>659.32392</v>
      </c>
      <c r="G109" s="19" t="s">
        <v>118</v>
      </c>
      <c r="H109" s="19"/>
      <c r="I109" s="19"/>
      <c r="J109" s="63">
        <f>SUM(J103:J108)</f>
        <v>0.032539200000000004</v>
      </c>
      <c r="K109" s="65">
        <f>SUM(K103:K108)</f>
        <v>38.628911280000004</v>
      </c>
    </row>
    <row r="110" ht="14.25"/>
    <row r="111" spans="1:11" ht="14.25">
      <c r="A111" s="16" t="s">
        <v>133</v>
      </c>
      <c r="B111" s="16"/>
      <c r="C111" s="16" t="s">
        <v>134</v>
      </c>
      <c r="D111" s="16"/>
      <c r="E111" s="16"/>
      <c r="G111" s="16" t="s">
        <v>133</v>
      </c>
      <c r="H111" s="16"/>
      <c r="I111" s="16" t="s">
        <v>134</v>
      </c>
      <c r="J111" s="16"/>
      <c r="K111" s="16"/>
    </row>
    <row r="112" spans="1:11" ht="14.25">
      <c r="A112" s="42" t="s">
        <v>135</v>
      </c>
      <c r="B112" s="66" t="s">
        <v>136</v>
      </c>
      <c r="C112" s="66"/>
      <c r="D112" s="42" t="s">
        <v>98</v>
      </c>
      <c r="E112" s="42" t="s">
        <v>55</v>
      </c>
      <c r="G112" s="42" t="s">
        <v>135</v>
      </c>
      <c r="H112" s="66" t="s">
        <v>136</v>
      </c>
      <c r="I112" s="66"/>
      <c r="J112" s="42" t="s">
        <v>98</v>
      </c>
      <c r="K112" s="42" t="s">
        <v>55</v>
      </c>
    </row>
    <row r="113" spans="1:11" ht="14.25">
      <c r="A113" s="20" t="s">
        <v>22</v>
      </c>
      <c r="B113" s="24" t="s">
        <v>117</v>
      </c>
      <c r="C113" s="43"/>
      <c r="D113" s="57">
        <v>0.0833</v>
      </c>
      <c r="E113" s="35">
        <v>197.78</v>
      </c>
      <c r="G113" s="20" t="s">
        <v>22</v>
      </c>
      <c r="H113" s="24" t="s">
        <v>117</v>
      </c>
      <c r="I113" s="43"/>
      <c r="J113" s="57">
        <v>0.0833</v>
      </c>
      <c r="K113" s="36">
        <f aca="true" t="shared" si="4" ref="K113:K118">$K$44*J113</f>
        <v>98.889595</v>
      </c>
    </row>
    <row r="114" spans="1:11" ht="14.25">
      <c r="A114" s="20" t="s">
        <v>24</v>
      </c>
      <c r="B114" s="24" t="s">
        <v>137</v>
      </c>
      <c r="C114" s="43"/>
      <c r="D114" s="57">
        <v>0.0543</v>
      </c>
      <c r="E114" s="35">
        <v>128.92</v>
      </c>
      <c r="G114" s="20" t="s">
        <v>24</v>
      </c>
      <c r="H114" s="24" t="s">
        <v>137</v>
      </c>
      <c r="I114" s="43"/>
      <c r="J114" s="57">
        <v>0.0166</v>
      </c>
      <c r="K114" s="36">
        <f t="shared" si="4"/>
        <v>19.706690000000002</v>
      </c>
    </row>
    <row r="115" spans="1:11" ht="14.25">
      <c r="A115" s="20" t="s">
        <v>27</v>
      </c>
      <c r="B115" s="24" t="s">
        <v>138</v>
      </c>
      <c r="C115" s="43"/>
      <c r="D115" s="57">
        <v>0.0002</v>
      </c>
      <c r="E115" s="35">
        <v>0.47</v>
      </c>
      <c r="G115" s="20" t="s">
        <v>27</v>
      </c>
      <c r="H115" s="24" t="s">
        <v>138</v>
      </c>
      <c r="I115" s="43"/>
      <c r="J115" s="57">
        <v>0.0002</v>
      </c>
      <c r="K115" s="36">
        <f t="shared" si="4"/>
        <v>0.23743000000000003</v>
      </c>
    </row>
    <row r="116" spans="1:11" ht="14.25">
      <c r="A116" s="20" t="s">
        <v>30</v>
      </c>
      <c r="B116" s="24" t="s">
        <v>139</v>
      </c>
      <c r="C116" s="43"/>
      <c r="D116" s="57">
        <v>0.0228</v>
      </c>
      <c r="E116" s="35">
        <v>54.13</v>
      </c>
      <c r="G116" s="20" t="s">
        <v>30</v>
      </c>
      <c r="H116" s="24" t="s">
        <v>139</v>
      </c>
      <c r="I116" s="43"/>
      <c r="J116" s="57">
        <v>0.0073</v>
      </c>
      <c r="K116" s="36">
        <f t="shared" si="4"/>
        <v>8.666195</v>
      </c>
    </row>
    <row r="117" spans="1:11" ht="14.25">
      <c r="A117" s="20" t="s">
        <v>62</v>
      </c>
      <c r="B117" s="24" t="s">
        <v>140</v>
      </c>
      <c r="C117" s="43"/>
      <c r="D117" s="57">
        <v>0.0543</v>
      </c>
      <c r="E117" s="35">
        <v>128.92</v>
      </c>
      <c r="G117" s="20" t="s">
        <v>62</v>
      </c>
      <c r="H117" s="24" t="s">
        <v>140</v>
      </c>
      <c r="I117" s="43"/>
      <c r="J117" s="57">
        <v>0.0027</v>
      </c>
      <c r="K117" s="36">
        <f t="shared" si="4"/>
        <v>3.2053050000000005</v>
      </c>
    </row>
    <row r="118" spans="1:11" ht="14.25">
      <c r="A118" s="20" t="s">
        <v>64</v>
      </c>
      <c r="B118" s="24" t="s">
        <v>69</v>
      </c>
      <c r="C118" s="43"/>
      <c r="D118" s="57"/>
      <c r="E118" s="35">
        <v>0</v>
      </c>
      <c r="G118" s="20" t="s">
        <v>64</v>
      </c>
      <c r="H118" s="24" t="s">
        <v>69</v>
      </c>
      <c r="I118" s="43"/>
      <c r="J118" s="57">
        <v>0</v>
      </c>
      <c r="K118" s="36">
        <f t="shared" si="4"/>
        <v>0</v>
      </c>
    </row>
    <row r="119" spans="1:11" ht="14.25">
      <c r="A119" s="19" t="s">
        <v>107</v>
      </c>
      <c r="B119" s="19"/>
      <c r="C119" s="19"/>
      <c r="D119" s="63"/>
      <c r="E119" s="64">
        <f>SUM(E113:E118)</f>
        <v>510.2199999999999</v>
      </c>
      <c r="G119" s="19" t="s">
        <v>107</v>
      </c>
      <c r="H119" s="19"/>
      <c r="I119" s="19"/>
      <c r="J119" s="63">
        <f>SUM(J113:J118)</f>
        <v>0.1101</v>
      </c>
      <c r="K119" s="65">
        <f>SUM(K113:K118)</f>
        <v>130.705215</v>
      </c>
    </row>
    <row r="120" spans="1:11" ht="14.25">
      <c r="A120" s="20" t="s">
        <v>66</v>
      </c>
      <c r="B120" s="18" t="s">
        <v>141</v>
      </c>
      <c r="D120" s="57">
        <v>0.348</v>
      </c>
      <c r="E120" s="35">
        <f>E119*D120</f>
        <v>177.55655999999996</v>
      </c>
      <c r="G120" s="20" t="s">
        <v>66</v>
      </c>
      <c r="H120" s="18" t="s">
        <v>141</v>
      </c>
      <c r="J120" s="57">
        <f>J119*0.368</f>
        <v>0.0405168</v>
      </c>
      <c r="K120" s="36">
        <f>$K$44*J120</f>
        <v>48.099519120000004</v>
      </c>
    </row>
    <row r="121" spans="1:11" ht="14.25">
      <c r="A121" s="16" t="s">
        <v>118</v>
      </c>
      <c r="B121" s="16"/>
      <c r="C121" s="16"/>
      <c r="D121" s="58"/>
      <c r="E121" s="47">
        <f>E119+E120</f>
        <v>687.7765599999999</v>
      </c>
      <c r="G121" s="16" t="s">
        <v>118</v>
      </c>
      <c r="H121" s="16"/>
      <c r="I121" s="16"/>
      <c r="J121" s="58">
        <f>J119+J120</f>
        <v>0.1506168</v>
      </c>
      <c r="K121" s="48">
        <f>K119+K120</f>
        <v>178.80473412</v>
      </c>
    </row>
    <row r="122" ht="14.25"/>
    <row r="123" spans="1:11" ht="14.25">
      <c r="A123" s="16" t="s">
        <v>142</v>
      </c>
      <c r="B123" s="16"/>
      <c r="C123" s="16"/>
      <c r="D123" s="16" t="s">
        <v>143</v>
      </c>
      <c r="E123" s="16"/>
      <c r="G123" s="16" t="s">
        <v>142</v>
      </c>
      <c r="H123" s="16"/>
      <c r="I123" s="16"/>
      <c r="J123" s="16" t="s">
        <v>143</v>
      </c>
      <c r="K123" s="16"/>
    </row>
    <row r="124" spans="1:11" ht="14.25">
      <c r="A124" s="42">
        <v>4</v>
      </c>
      <c r="B124" s="66" t="s">
        <v>144</v>
      </c>
      <c r="C124" s="66"/>
      <c r="D124" s="42" t="s">
        <v>98</v>
      </c>
      <c r="E124" s="42" t="s">
        <v>55</v>
      </c>
      <c r="G124" s="42">
        <v>4</v>
      </c>
      <c r="H124" s="66" t="s">
        <v>144</v>
      </c>
      <c r="I124" s="66"/>
      <c r="J124" s="42" t="s">
        <v>98</v>
      </c>
      <c r="K124" s="42" t="s">
        <v>55</v>
      </c>
    </row>
    <row r="125" spans="1:11" ht="14.25">
      <c r="A125" s="20" t="s">
        <v>97</v>
      </c>
      <c r="B125" s="24" t="s">
        <v>96</v>
      </c>
      <c r="C125" s="43"/>
      <c r="D125" s="57"/>
      <c r="E125" s="35">
        <f>E79</f>
        <v>826.25</v>
      </c>
      <c r="G125" s="20" t="s">
        <v>97</v>
      </c>
      <c r="H125" s="24" t="s">
        <v>96</v>
      </c>
      <c r="I125" s="43"/>
      <c r="J125" s="57">
        <f>J79</f>
        <v>0.34800000000000003</v>
      </c>
      <c r="K125" s="36">
        <f>K79</f>
        <v>413.1282</v>
      </c>
    </row>
    <row r="126" spans="1:11" ht="14.25">
      <c r="A126" s="20" t="s">
        <v>113</v>
      </c>
      <c r="B126" s="24" t="s">
        <v>112</v>
      </c>
      <c r="C126" s="43"/>
      <c r="D126" s="57"/>
      <c r="E126" s="35">
        <f>E92</f>
        <v>355.58892000000003</v>
      </c>
      <c r="G126" s="20" t="s">
        <v>113</v>
      </c>
      <c r="H126" s="24" t="s">
        <v>112</v>
      </c>
      <c r="I126" s="43"/>
      <c r="J126" s="57">
        <f>J92</f>
        <v>0.1519848</v>
      </c>
      <c r="K126" s="36">
        <f>K92</f>
        <v>180.42875532</v>
      </c>
    </row>
    <row r="127" spans="1:11" ht="14.25">
      <c r="A127" s="20" t="s">
        <v>121</v>
      </c>
      <c r="B127" s="24" t="s">
        <v>120</v>
      </c>
      <c r="C127" s="43"/>
      <c r="D127" s="57"/>
      <c r="E127" s="35">
        <f>E98</f>
        <v>30.72092</v>
      </c>
      <c r="G127" s="20" t="s">
        <v>121</v>
      </c>
      <c r="H127" s="24" t="s">
        <v>120</v>
      </c>
      <c r="I127" s="43"/>
      <c r="J127" s="57">
        <f>J98</f>
        <v>0.00041039999999999995</v>
      </c>
      <c r="K127" s="36">
        <f>K98</f>
        <v>0.48720635999999995</v>
      </c>
    </row>
    <row r="128" spans="1:11" ht="14.25">
      <c r="A128" s="20" t="s">
        <v>145</v>
      </c>
      <c r="B128" s="24" t="s">
        <v>125</v>
      </c>
      <c r="C128" s="43"/>
      <c r="D128" s="57"/>
      <c r="E128" s="35">
        <f>E109</f>
        <v>659.32392</v>
      </c>
      <c r="G128" s="20" t="s">
        <v>145</v>
      </c>
      <c r="H128" s="24" t="s">
        <v>125</v>
      </c>
      <c r="I128" s="43"/>
      <c r="J128" s="57">
        <f>J109</f>
        <v>0.032539200000000004</v>
      </c>
      <c r="K128" s="36">
        <f>K109</f>
        <v>38.628911280000004</v>
      </c>
    </row>
    <row r="129" spans="1:11" ht="14.25">
      <c r="A129" s="20" t="s">
        <v>135</v>
      </c>
      <c r="B129" s="24" t="s">
        <v>146</v>
      </c>
      <c r="C129" s="43"/>
      <c r="D129" s="57"/>
      <c r="E129" s="35">
        <f>E121</f>
        <v>687.7765599999999</v>
      </c>
      <c r="G129" s="20" t="s">
        <v>135</v>
      </c>
      <c r="H129" s="24" t="s">
        <v>146</v>
      </c>
      <c r="I129" s="43"/>
      <c r="J129" s="57">
        <f>J121</f>
        <v>0.1506168</v>
      </c>
      <c r="K129" s="36">
        <f>K121</f>
        <v>178.80473412</v>
      </c>
    </row>
    <row r="130" spans="1:11" ht="14.25">
      <c r="A130" s="20" t="s">
        <v>147</v>
      </c>
      <c r="B130" s="24" t="s">
        <v>69</v>
      </c>
      <c r="C130" s="43"/>
      <c r="D130" s="20"/>
      <c r="E130" s="35">
        <v>0</v>
      </c>
      <c r="G130" s="20" t="s">
        <v>147</v>
      </c>
      <c r="H130" s="24" t="s">
        <v>69</v>
      </c>
      <c r="I130" s="43"/>
      <c r="J130" s="67">
        <v>0</v>
      </c>
      <c r="K130" s="36">
        <v>0</v>
      </c>
    </row>
    <row r="131" spans="1:11" ht="14.25">
      <c r="A131" s="16" t="s">
        <v>118</v>
      </c>
      <c r="B131" s="16"/>
      <c r="C131" s="16"/>
      <c r="D131" s="58"/>
      <c r="E131" s="47">
        <f>SUM(E125:E130)</f>
        <v>2559.66032</v>
      </c>
      <c r="G131" s="16" t="s">
        <v>118</v>
      </c>
      <c r="H131" s="16"/>
      <c r="I131" s="16"/>
      <c r="J131" s="58"/>
      <c r="K131" s="48">
        <f>SUM(K125:K130)</f>
        <v>811.47780708</v>
      </c>
    </row>
    <row r="132" ht="14.25"/>
    <row r="133" spans="1:11" ht="14.25">
      <c r="A133" s="16" t="s">
        <v>148</v>
      </c>
      <c r="B133" s="16"/>
      <c r="C133" s="16" t="s">
        <v>149</v>
      </c>
      <c r="D133" s="16"/>
      <c r="E133" s="16"/>
      <c r="G133" s="16" t="s">
        <v>148</v>
      </c>
      <c r="H133" s="16"/>
      <c r="I133" s="16" t="s">
        <v>149</v>
      </c>
      <c r="J133" s="16"/>
      <c r="K133" s="16"/>
    </row>
    <row r="134" spans="1:11" ht="14.25">
      <c r="A134" s="42">
        <v>5</v>
      </c>
      <c r="B134" s="16" t="s">
        <v>150</v>
      </c>
      <c r="C134" s="16"/>
      <c r="D134" s="42" t="s">
        <v>98</v>
      </c>
      <c r="E134" s="42" t="s">
        <v>55</v>
      </c>
      <c r="G134" s="42">
        <v>5</v>
      </c>
      <c r="H134" s="16" t="s">
        <v>150</v>
      </c>
      <c r="I134" s="16"/>
      <c r="J134" s="42" t="s">
        <v>98</v>
      </c>
      <c r="K134" s="42" t="s">
        <v>55</v>
      </c>
    </row>
    <row r="135" spans="1:12" ht="14.25">
      <c r="A135" s="17" t="s">
        <v>22</v>
      </c>
      <c r="B135" s="24" t="s">
        <v>151</v>
      </c>
      <c r="C135" s="43"/>
      <c r="D135" s="68"/>
      <c r="E135" s="35">
        <f>E161</f>
        <v>2559.66032</v>
      </c>
      <c r="G135" s="17" t="s">
        <v>22</v>
      </c>
      <c r="H135" s="24" t="s">
        <v>151</v>
      </c>
      <c r="I135" s="43"/>
      <c r="J135" s="68"/>
      <c r="K135" s="36">
        <f>(K44+K55+K64+K131)+K136+K148</f>
        <v>3365.79880708</v>
      </c>
      <c r="L135" s="69"/>
    </row>
    <row r="136" spans="1:11" ht="14.25">
      <c r="A136" s="17"/>
      <c r="B136" s="24" t="s">
        <v>152</v>
      </c>
      <c r="C136" s="43"/>
      <c r="D136" s="57"/>
      <c r="E136" s="35">
        <f>E135*D136</f>
        <v>0</v>
      </c>
      <c r="G136" s="17"/>
      <c r="H136" s="24" t="s">
        <v>152</v>
      </c>
      <c r="I136" s="43"/>
      <c r="J136" s="57"/>
      <c r="K136" s="36">
        <v>0</v>
      </c>
    </row>
    <row r="137" spans="1:11" ht="14.25">
      <c r="A137" s="17" t="s">
        <v>24</v>
      </c>
      <c r="B137" s="33" t="s">
        <v>153</v>
      </c>
      <c r="C137" s="33"/>
      <c r="D137" s="33"/>
      <c r="E137" s="33"/>
      <c r="G137" s="17" t="s">
        <v>24</v>
      </c>
      <c r="H137" s="33" t="s">
        <v>153</v>
      </c>
      <c r="I137" s="33"/>
      <c r="J137" s="33"/>
      <c r="K137" s="33"/>
    </row>
    <row r="138" spans="1:11" ht="14.25">
      <c r="A138" s="17"/>
      <c r="B138" s="70" t="s">
        <v>154</v>
      </c>
      <c r="C138" s="18" t="s">
        <v>155</v>
      </c>
      <c r="D138" s="57">
        <v>0.076</v>
      </c>
      <c r="E138" s="35">
        <f>E161*D138</f>
        <v>194.53418431999998</v>
      </c>
      <c r="G138" s="17"/>
      <c r="H138" s="70" t="s">
        <v>154</v>
      </c>
      <c r="I138" s="18" t="s">
        <v>155</v>
      </c>
      <c r="J138" s="57">
        <v>0.076</v>
      </c>
      <c r="K138" s="36">
        <f>K135*J138</f>
        <v>255.80070933808</v>
      </c>
    </row>
    <row r="139" spans="1:11" ht="14.25">
      <c r="A139" s="17"/>
      <c r="B139" s="71" t="s">
        <v>156</v>
      </c>
      <c r="C139" s="18" t="s">
        <v>157</v>
      </c>
      <c r="D139" s="57">
        <v>0.0165</v>
      </c>
      <c r="E139" s="35">
        <f>E161*D139</f>
        <v>42.23439528</v>
      </c>
      <c r="G139" s="17"/>
      <c r="H139" s="71" t="s">
        <v>156</v>
      </c>
      <c r="I139" s="18" t="s">
        <v>157</v>
      </c>
      <c r="J139" s="57">
        <v>0.0165</v>
      </c>
      <c r="K139" s="36">
        <f>K135*J139</f>
        <v>55.535680316820006</v>
      </c>
    </row>
    <row r="140" spans="1:11" ht="14.25">
      <c r="A140" s="17"/>
      <c r="B140" s="70" t="s">
        <v>158</v>
      </c>
      <c r="C140" s="18"/>
      <c r="D140" s="57"/>
      <c r="E140" s="35">
        <f>E161*D140</f>
        <v>0</v>
      </c>
      <c r="G140" s="17"/>
      <c r="H140" s="70" t="s">
        <v>158</v>
      </c>
      <c r="I140" s="18"/>
      <c r="J140" s="57"/>
      <c r="K140" s="36">
        <f>K161*J140</f>
        <v>0</v>
      </c>
    </row>
    <row r="141" spans="1:11" ht="14.25">
      <c r="A141" s="17"/>
      <c r="B141" s="71" t="s">
        <v>156</v>
      </c>
      <c r="C141" s="18"/>
      <c r="D141" s="57"/>
      <c r="E141" s="35">
        <f>E161*D141</f>
        <v>0</v>
      </c>
      <c r="G141" s="17"/>
      <c r="H141" s="71" t="s">
        <v>156</v>
      </c>
      <c r="I141" s="18"/>
      <c r="J141" s="57"/>
      <c r="K141" s="36">
        <f>K161*J141</f>
        <v>0</v>
      </c>
    </row>
    <row r="142" spans="1:11" ht="14.25">
      <c r="A142" s="17"/>
      <c r="B142" s="70" t="s">
        <v>159</v>
      </c>
      <c r="C142" s="18" t="s">
        <v>160</v>
      </c>
      <c r="D142" s="57">
        <v>0.02</v>
      </c>
      <c r="E142" s="35">
        <f>E161*D142</f>
        <v>51.1932064</v>
      </c>
      <c r="G142" s="17"/>
      <c r="H142" s="70" t="s">
        <v>159</v>
      </c>
      <c r="I142" s="18" t="s">
        <v>160</v>
      </c>
      <c r="J142" s="57">
        <v>0.02</v>
      </c>
      <c r="K142" s="36">
        <f>K135*J142</f>
        <v>67.3159761416</v>
      </c>
    </row>
    <row r="143" spans="1:11" ht="14.25">
      <c r="A143" s="17"/>
      <c r="B143" s="71" t="s">
        <v>156</v>
      </c>
      <c r="C143" s="18"/>
      <c r="D143" s="20"/>
      <c r="E143" s="18"/>
      <c r="G143" s="17"/>
      <c r="H143" s="71" t="s">
        <v>156</v>
      </c>
      <c r="I143" s="18"/>
      <c r="J143" s="20"/>
      <c r="K143" s="72"/>
    </row>
    <row r="144" spans="1:11" ht="14.25">
      <c r="A144" s="17"/>
      <c r="B144" t="s">
        <v>161</v>
      </c>
      <c r="C144" s="18" t="s">
        <v>162</v>
      </c>
      <c r="D144" s="57">
        <v>0.21</v>
      </c>
      <c r="E144" s="35">
        <f>E161*D144</f>
        <v>537.5286672</v>
      </c>
      <c r="G144" s="17"/>
      <c r="H144" t="s">
        <v>161</v>
      </c>
      <c r="I144" s="18" t="s">
        <v>162</v>
      </c>
      <c r="J144" s="57">
        <v>0.21</v>
      </c>
      <c r="K144" s="36">
        <f>K135*J144</f>
        <v>706.8177494868</v>
      </c>
    </row>
    <row r="145" spans="1:11" ht="14.25">
      <c r="A145" s="17"/>
      <c r="B145" t="s">
        <v>156</v>
      </c>
      <c r="C145" s="18"/>
      <c r="D145" s="20"/>
      <c r="E145" s="18"/>
      <c r="G145" s="17"/>
      <c r="H145" t="s">
        <v>156</v>
      </c>
      <c r="I145" s="18"/>
      <c r="J145" s="20"/>
      <c r="K145" s="72"/>
    </row>
    <row r="146" spans="1:11" ht="14.25">
      <c r="A146" s="17"/>
      <c r="B146" s="73" t="s">
        <v>163</v>
      </c>
      <c r="C146" s="74"/>
      <c r="D146" s="75"/>
      <c r="E146" s="76">
        <f>SUM(E138:E145)</f>
        <v>825.4904531999999</v>
      </c>
      <c r="G146" s="17"/>
      <c r="H146" s="73" t="s">
        <v>163</v>
      </c>
      <c r="I146" s="74"/>
      <c r="J146" s="75">
        <f>SUM(J138:J145)</f>
        <v>0.3225</v>
      </c>
      <c r="K146" s="77">
        <f>SUM(K138:K145)</f>
        <v>1085.4701152833002</v>
      </c>
    </row>
    <row r="147" spans="1:11" ht="14.25">
      <c r="A147" s="17" t="s">
        <v>27</v>
      </c>
      <c r="B147" s="24" t="s">
        <v>164</v>
      </c>
      <c r="C147" s="25"/>
      <c r="D147" s="78"/>
      <c r="E147" s="35">
        <f>E44+E55+E64+E79+E136</f>
        <v>826.25</v>
      </c>
      <c r="G147" s="17" t="s">
        <v>27</v>
      </c>
      <c r="H147" s="24" t="s">
        <v>164</v>
      </c>
      <c r="I147" s="25"/>
      <c r="J147" s="78"/>
      <c r="K147" s="36">
        <f>(K44+K55+K64+K131)+K136</f>
        <v>3365.79880708</v>
      </c>
    </row>
    <row r="148" spans="1:11" ht="14.25">
      <c r="A148" s="17"/>
      <c r="B148" s="24" t="s">
        <v>165</v>
      </c>
      <c r="C148" s="43"/>
      <c r="D148" s="79"/>
      <c r="E148" s="80">
        <f>E147*D148</f>
        <v>0</v>
      </c>
      <c r="G148" s="17"/>
      <c r="H148" s="24" t="s">
        <v>165</v>
      </c>
      <c r="I148" s="43"/>
      <c r="J148" s="79">
        <v>0</v>
      </c>
      <c r="K148" s="81">
        <f>K147*J148</f>
        <v>0</v>
      </c>
    </row>
    <row r="149" spans="1:11" ht="14.25">
      <c r="A149" s="73"/>
      <c r="B149" s="74" t="s">
        <v>118</v>
      </c>
      <c r="C149" s="82"/>
      <c r="D149" s="83"/>
      <c r="E149" s="84">
        <f>E136+E146+E148</f>
        <v>825.4904531999999</v>
      </c>
      <c r="G149" s="73"/>
      <c r="H149" s="74" t="s">
        <v>118</v>
      </c>
      <c r="I149" s="82"/>
      <c r="J149" s="83"/>
      <c r="K149" s="85">
        <f>K136+K146+K148</f>
        <v>1085.4701152833002</v>
      </c>
    </row>
    <row r="150" spans="1:11" ht="14.25">
      <c r="A150" t="s">
        <v>108</v>
      </c>
      <c r="G150" t="s">
        <v>108</v>
      </c>
      <c r="K150" s="86"/>
    </row>
    <row r="151" spans="1:11" ht="14.25">
      <c r="A151" t="s">
        <v>166</v>
      </c>
      <c r="G151" t="s">
        <v>166</v>
      </c>
      <c r="K151" s="86"/>
    </row>
    <row r="152" spans="1:11" ht="14.25">
      <c r="A152" t="s">
        <v>167</v>
      </c>
      <c r="G152" t="s">
        <v>167</v>
      </c>
      <c r="K152" s="86"/>
    </row>
    <row r="153" ht="14.25"/>
    <row r="154" spans="1:11" ht="14.25">
      <c r="A154" s="32" t="s">
        <v>168</v>
      </c>
      <c r="B154" s="32"/>
      <c r="C154" s="32"/>
      <c r="D154" s="32"/>
      <c r="E154" s="32"/>
      <c r="G154" s="32" t="s">
        <v>168</v>
      </c>
      <c r="H154" s="32"/>
      <c r="I154" s="32"/>
      <c r="J154" s="32"/>
      <c r="K154" s="32"/>
    </row>
    <row r="155" spans="1:11" ht="14.25">
      <c r="A155" s="31" t="s">
        <v>169</v>
      </c>
      <c r="B155" s="31"/>
      <c r="C155" s="31"/>
      <c r="D155" s="31"/>
      <c r="E155" s="31"/>
      <c r="G155" s="31" t="s">
        <v>169</v>
      </c>
      <c r="H155" s="31"/>
      <c r="I155" s="31"/>
      <c r="J155" s="31"/>
      <c r="K155" s="31"/>
    </row>
    <row r="156" spans="1:11" ht="14.25">
      <c r="A156" s="8" t="s">
        <v>170</v>
      </c>
      <c r="B156" s="8"/>
      <c r="C156" s="8"/>
      <c r="D156" s="8"/>
      <c r="E156" s="20" t="s">
        <v>55</v>
      </c>
      <c r="G156" s="8" t="s">
        <v>170</v>
      </c>
      <c r="H156" s="8"/>
      <c r="I156" s="8"/>
      <c r="J156" s="8"/>
      <c r="K156" s="20" t="s">
        <v>55</v>
      </c>
    </row>
    <row r="157" spans="1:11" ht="14.25">
      <c r="A157" s="20" t="s">
        <v>22</v>
      </c>
      <c r="B157" s="24" t="s">
        <v>171</v>
      </c>
      <c r="C157" s="25"/>
      <c r="D157" s="43"/>
      <c r="E157" s="35">
        <f>E44</f>
        <v>0</v>
      </c>
      <c r="G157" s="20" t="s">
        <v>22</v>
      </c>
      <c r="H157" s="24" t="s">
        <v>171</v>
      </c>
      <c r="I157" s="25"/>
      <c r="J157" s="43"/>
      <c r="K157" s="36">
        <f>K44</f>
        <v>1187.15</v>
      </c>
    </row>
    <row r="158" spans="1:11" ht="14.25">
      <c r="A158" s="20" t="s">
        <v>24</v>
      </c>
      <c r="B158" s="24" t="s">
        <v>172</v>
      </c>
      <c r="C158" s="25"/>
      <c r="D158" s="43"/>
      <c r="E158" s="35">
        <f>E55</f>
        <v>0</v>
      </c>
      <c r="G158" s="20" t="s">
        <v>24</v>
      </c>
      <c r="H158" s="24" t="s">
        <v>172</v>
      </c>
      <c r="I158" s="25"/>
      <c r="J158" s="43"/>
      <c r="K158" s="36">
        <f>K55</f>
        <v>1367.171</v>
      </c>
    </row>
    <row r="159" spans="1:11" ht="14.25">
      <c r="A159" s="20" t="s">
        <v>27</v>
      </c>
      <c r="B159" s="24" t="s">
        <v>173</v>
      </c>
      <c r="C159" s="25"/>
      <c r="D159" s="43"/>
      <c r="E159" s="35">
        <f>E64</f>
        <v>0</v>
      </c>
      <c r="G159" s="20" t="s">
        <v>27</v>
      </c>
      <c r="H159" s="24" t="s">
        <v>173</v>
      </c>
      <c r="I159" s="25"/>
      <c r="J159" s="43"/>
      <c r="K159" s="36">
        <f>K64</f>
        <v>0</v>
      </c>
    </row>
    <row r="160" spans="1:11" ht="14.25">
      <c r="A160" s="20" t="s">
        <v>30</v>
      </c>
      <c r="B160" s="24" t="s">
        <v>144</v>
      </c>
      <c r="C160" s="25"/>
      <c r="D160" s="43"/>
      <c r="E160" s="35">
        <f>E131</f>
        <v>2559.66032</v>
      </c>
      <c r="G160" s="20" t="s">
        <v>30</v>
      </c>
      <c r="H160" s="24" t="s">
        <v>144</v>
      </c>
      <c r="I160" s="25"/>
      <c r="J160" s="43"/>
      <c r="K160" s="36">
        <f>K131</f>
        <v>811.47780708</v>
      </c>
    </row>
    <row r="161" spans="1:11" ht="14.25">
      <c r="A161" s="31" t="s">
        <v>174</v>
      </c>
      <c r="B161" s="31"/>
      <c r="C161" s="31"/>
      <c r="D161" s="31"/>
      <c r="E161" s="84">
        <f>SUM(E157:E160)</f>
        <v>2559.66032</v>
      </c>
      <c r="G161" s="31" t="s">
        <v>174</v>
      </c>
      <c r="H161" s="31"/>
      <c r="I161" s="31"/>
      <c r="J161" s="31"/>
      <c r="K161" s="85">
        <f>SUM(K157:K160)</f>
        <v>3365.79880708</v>
      </c>
    </row>
    <row r="162" spans="1:11" ht="14.25">
      <c r="A162" s="87" t="s">
        <v>62</v>
      </c>
      <c r="B162" t="s">
        <v>175</v>
      </c>
      <c r="E162" s="35">
        <f>E149</f>
        <v>825.4904531999999</v>
      </c>
      <c r="G162" s="87" t="s">
        <v>62</v>
      </c>
      <c r="H162" t="s">
        <v>175</v>
      </c>
      <c r="K162" s="36">
        <f>K149</f>
        <v>1085.4701152833002</v>
      </c>
    </row>
    <row r="163" spans="1:11" ht="14.25">
      <c r="A163" s="31" t="s">
        <v>176</v>
      </c>
      <c r="B163" s="31"/>
      <c r="C163" s="31"/>
      <c r="D163" s="31"/>
      <c r="E163" s="84">
        <f>E161+E162</f>
        <v>3385.1507732</v>
      </c>
      <c r="G163" s="31" t="s">
        <v>176</v>
      </c>
      <c r="H163" s="31"/>
      <c r="I163" s="31"/>
      <c r="J163" s="31"/>
      <c r="K163" s="85">
        <f>K161+K162</f>
        <v>4451.268922363301</v>
      </c>
    </row>
    <row r="164" spans="1:11" ht="14.25">
      <c r="A164" s="31" t="s">
        <v>177</v>
      </c>
      <c r="B164" s="31"/>
      <c r="C164" s="31"/>
      <c r="D164" s="31"/>
      <c r="E164" s="84">
        <f>E163*E30</f>
        <v>6770.3015464</v>
      </c>
      <c r="G164" s="31" t="s">
        <v>177</v>
      </c>
      <c r="H164" s="31"/>
      <c r="I164" s="31"/>
      <c r="J164" s="31"/>
      <c r="K164" s="85">
        <f>K163*K30</f>
        <v>8902.537844726601</v>
      </c>
    </row>
  </sheetData>
  <sheetProtection selectLockedCells="1" selectUnlockedCells="1"/>
  <mergeCells count="188">
    <mergeCell ref="A1:E1"/>
    <mergeCell ref="G1:K1"/>
    <mergeCell ref="A3:E3"/>
    <mergeCell ref="G3:K3"/>
    <mergeCell ref="A4:E4"/>
    <mergeCell ref="G4:K4"/>
    <mergeCell ref="B5:E5"/>
    <mergeCell ref="H5:K5"/>
    <mergeCell ref="A6:E6"/>
    <mergeCell ref="G6:K6"/>
    <mergeCell ref="B7:E7"/>
    <mergeCell ref="H7:K7"/>
    <mergeCell ref="B8:E8"/>
    <mergeCell ref="H8:K8"/>
    <mergeCell ref="A9:E9"/>
    <mergeCell ref="G9:K9"/>
    <mergeCell ref="A14:E14"/>
    <mergeCell ref="G14:K14"/>
    <mergeCell ref="A15:B15"/>
    <mergeCell ref="D15:E15"/>
    <mergeCell ref="G15:H15"/>
    <mergeCell ref="J15:K15"/>
    <mergeCell ref="A16:B16"/>
    <mergeCell ref="D16:E16"/>
    <mergeCell ref="G16:H16"/>
    <mergeCell ref="J16:K16"/>
    <mergeCell ref="D17:E17"/>
    <mergeCell ref="J17:K17"/>
    <mergeCell ref="A18:C18"/>
    <mergeCell ref="D18:E18"/>
    <mergeCell ref="G18:I18"/>
    <mergeCell ref="J18:K18"/>
    <mergeCell ref="A20:E20"/>
    <mergeCell ref="G20:K20"/>
    <mergeCell ref="A21:E21"/>
    <mergeCell ref="G21:K21"/>
    <mergeCell ref="A22:E22"/>
    <mergeCell ref="G22:K22"/>
    <mergeCell ref="A23:E23"/>
    <mergeCell ref="G23:K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B29:D29"/>
    <mergeCell ref="H29:J29"/>
    <mergeCell ref="B30:D30"/>
    <mergeCell ref="H30:J30"/>
    <mergeCell ref="A32:B32"/>
    <mergeCell ref="C32:E32"/>
    <mergeCell ref="G32:H32"/>
    <mergeCell ref="I32:K32"/>
    <mergeCell ref="B33:D33"/>
    <mergeCell ref="H33:J33"/>
    <mergeCell ref="A35:A36"/>
    <mergeCell ref="B35:B36"/>
    <mergeCell ref="E35:E36"/>
    <mergeCell ref="G35:G36"/>
    <mergeCell ref="H35:H36"/>
    <mergeCell ref="K35:K36"/>
    <mergeCell ref="A37:A38"/>
    <mergeCell ref="B37:B38"/>
    <mergeCell ref="E37:E38"/>
    <mergeCell ref="G37:G38"/>
    <mergeCell ref="H37:H38"/>
    <mergeCell ref="K37:K38"/>
    <mergeCell ref="B39:D39"/>
    <mergeCell ref="H39:J39"/>
    <mergeCell ref="B40:D40"/>
    <mergeCell ref="H40:J40"/>
    <mergeCell ref="B41:D41"/>
    <mergeCell ref="H41:J41"/>
    <mergeCell ref="B42:D42"/>
    <mergeCell ref="H42:J42"/>
    <mergeCell ref="B43:D43"/>
    <mergeCell ref="H43:J43"/>
    <mergeCell ref="A44:D44"/>
    <mergeCell ref="G44:J44"/>
    <mergeCell ref="A46:B46"/>
    <mergeCell ref="C46:E46"/>
    <mergeCell ref="G46:H46"/>
    <mergeCell ref="I46:K46"/>
    <mergeCell ref="B47:D47"/>
    <mergeCell ref="H47:J47"/>
    <mergeCell ref="A55:D55"/>
    <mergeCell ref="G55:J55"/>
    <mergeCell ref="A58:B58"/>
    <mergeCell ref="C58:E58"/>
    <mergeCell ref="G58:H58"/>
    <mergeCell ref="I58:K58"/>
    <mergeCell ref="B59:D59"/>
    <mergeCell ref="H59:J59"/>
    <mergeCell ref="A64:D64"/>
    <mergeCell ref="G64:J64"/>
    <mergeCell ref="A68:B68"/>
    <mergeCell ref="C68:E68"/>
    <mergeCell ref="G68:H68"/>
    <mergeCell ref="I68:K68"/>
    <mergeCell ref="A69:B69"/>
    <mergeCell ref="C69:E69"/>
    <mergeCell ref="G69:H69"/>
    <mergeCell ref="I69:K69"/>
    <mergeCell ref="B70:C70"/>
    <mergeCell ref="H70:I70"/>
    <mergeCell ref="A79:C79"/>
    <mergeCell ref="G79:I79"/>
    <mergeCell ref="A85:B85"/>
    <mergeCell ref="C85:E85"/>
    <mergeCell ref="G85:H85"/>
    <mergeCell ref="I85:K85"/>
    <mergeCell ref="B86:C86"/>
    <mergeCell ref="H86:I86"/>
    <mergeCell ref="A89:C89"/>
    <mergeCell ref="G89:I89"/>
    <mergeCell ref="A90:A91"/>
    <mergeCell ref="D90:D91"/>
    <mergeCell ref="E90:E91"/>
    <mergeCell ref="G90:G91"/>
    <mergeCell ref="J90:J91"/>
    <mergeCell ref="K90:K91"/>
    <mergeCell ref="A92:C92"/>
    <mergeCell ref="G92:I92"/>
    <mergeCell ref="A94:B94"/>
    <mergeCell ref="C94:E94"/>
    <mergeCell ref="G94:H94"/>
    <mergeCell ref="I94:K94"/>
    <mergeCell ref="B95:C95"/>
    <mergeCell ref="H95:I95"/>
    <mergeCell ref="A98:C98"/>
    <mergeCell ref="G98:I98"/>
    <mergeCell ref="A101:B101"/>
    <mergeCell ref="C101:E101"/>
    <mergeCell ref="G101:H101"/>
    <mergeCell ref="I101:K101"/>
    <mergeCell ref="B102:C102"/>
    <mergeCell ref="H102:I102"/>
    <mergeCell ref="A109:C109"/>
    <mergeCell ref="G109:I109"/>
    <mergeCell ref="A111:B111"/>
    <mergeCell ref="C111:E111"/>
    <mergeCell ref="G111:H111"/>
    <mergeCell ref="I111:K111"/>
    <mergeCell ref="B112:C112"/>
    <mergeCell ref="H112:I112"/>
    <mergeCell ref="A119:C119"/>
    <mergeCell ref="G119:I119"/>
    <mergeCell ref="A121:C121"/>
    <mergeCell ref="G121:I121"/>
    <mergeCell ref="A123:C123"/>
    <mergeCell ref="D123:E123"/>
    <mergeCell ref="G123:I123"/>
    <mergeCell ref="J123:K123"/>
    <mergeCell ref="B124:C124"/>
    <mergeCell ref="H124:I124"/>
    <mergeCell ref="A131:C131"/>
    <mergeCell ref="G131:I131"/>
    <mergeCell ref="A133:B133"/>
    <mergeCell ref="C133:E133"/>
    <mergeCell ref="G133:H133"/>
    <mergeCell ref="I133:K133"/>
    <mergeCell ref="B134:C134"/>
    <mergeCell ref="H134:I134"/>
    <mergeCell ref="A135:A136"/>
    <mergeCell ref="G135:G136"/>
    <mergeCell ref="A137:A146"/>
    <mergeCell ref="B137:E137"/>
    <mergeCell ref="G137:G146"/>
    <mergeCell ref="H137:K137"/>
    <mergeCell ref="A147:A148"/>
    <mergeCell ref="G147:G148"/>
    <mergeCell ref="A154:E154"/>
    <mergeCell ref="G154:K154"/>
    <mergeCell ref="A155:E155"/>
    <mergeCell ref="G155:K155"/>
    <mergeCell ref="A156:D156"/>
    <mergeCell ref="G156:J156"/>
    <mergeCell ref="A161:D161"/>
    <mergeCell ref="G161:J161"/>
    <mergeCell ref="A163:D163"/>
    <mergeCell ref="G163:J163"/>
    <mergeCell ref="A164:D164"/>
    <mergeCell ref="G164:J16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  <rowBreaks count="2" manualBreakCount="2">
    <brk id="67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B9" sqref="B9"/>
    </sheetView>
  </sheetViews>
  <sheetFormatPr defaultColWidth="11.421875" defaultRowHeight="12.75"/>
  <cols>
    <col min="1" max="1" width="36.8515625" style="0" customWidth="1"/>
    <col min="2" max="2" width="13.8515625" style="0" customWidth="1"/>
    <col min="3" max="3" width="14.8515625" style="0" customWidth="1"/>
    <col min="4" max="16384" width="11.57421875" style="0" customWidth="1"/>
  </cols>
  <sheetData>
    <row r="1" ht="14.25"/>
    <row r="2" spans="1:6" ht="14.25">
      <c r="A2" s="88" t="s">
        <v>178</v>
      </c>
      <c r="B2" s="88" t="s">
        <v>179</v>
      </c>
      <c r="C2" s="89"/>
      <c r="D2" s="89"/>
      <c r="E2" s="89"/>
      <c r="F2" s="89"/>
    </row>
    <row r="3" spans="1:6" ht="14.25">
      <c r="A3" s="90" t="s">
        <v>180</v>
      </c>
      <c r="B3" s="91">
        <v>3.6</v>
      </c>
      <c r="C3" s="92"/>
      <c r="D3" s="90"/>
      <c r="E3" s="92"/>
      <c r="F3" s="92"/>
    </row>
    <row r="4" spans="1:6" ht="14.25">
      <c r="A4" s="90" t="s">
        <v>181</v>
      </c>
      <c r="B4" s="91">
        <f>B3*2</f>
        <v>7.2</v>
      </c>
      <c r="C4" s="92"/>
      <c r="D4" s="90"/>
      <c r="E4" s="92"/>
      <c r="F4" s="92"/>
    </row>
    <row r="5" spans="1:6" ht="14.25">
      <c r="A5" s="90" t="s">
        <v>182</v>
      </c>
      <c r="B5" s="93">
        <v>22</v>
      </c>
      <c r="C5" s="93"/>
      <c r="D5" s="90"/>
      <c r="E5" s="93"/>
      <c r="F5" s="93"/>
    </row>
    <row r="6" spans="1:6" ht="14.25">
      <c r="A6" s="90" t="s">
        <v>183</v>
      </c>
      <c r="B6" s="91">
        <f>B4*B5</f>
        <v>158.4</v>
      </c>
      <c r="C6" s="94" t="s">
        <v>184</v>
      </c>
      <c r="D6" s="90"/>
      <c r="E6" s="92"/>
      <c r="F6" s="92"/>
    </row>
    <row r="7" spans="1:6" ht="14.25">
      <c r="A7" s="90" t="s">
        <v>185</v>
      </c>
      <c r="B7" s="91">
        <f>'Operador de reprografia'!K34</f>
        <v>1187.15</v>
      </c>
      <c r="C7" s="92"/>
      <c r="D7" s="90"/>
      <c r="E7" s="92"/>
      <c r="F7" s="92"/>
    </row>
    <row r="8" spans="1:6" ht="14.25">
      <c r="A8" s="95" t="s">
        <v>186</v>
      </c>
      <c r="B8" s="91">
        <f>B7*0.06</f>
        <v>71.229</v>
      </c>
      <c r="C8" s="94" t="s">
        <v>187</v>
      </c>
      <c r="D8" s="96"/>
      <c r="E8" s="92"/>
      <c r="F8" s="92"/>
    </row>
    <row r="9" ht="14.25">
      <c r="A9" s="97"/>
    </row>
    <row r="10" spans="1:6" ht="14.25">
      <c r="A10" s="88" t="s">
        <v>188</v>
      </c>
      <c r="B10" s="98">
        <f>B6-B8</f>
        <v>87.171</v>
      </c>
      <c r="C10" s="94" t="s">
        <v>189</v>
      </c>
      <c r="D10" s="89"/>
      <c r="E10" s="98"/>
      <c r="F10" s="9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Valquiria Marques</dc:creator>
  <cp:keywords/>
  <dc:description/>
  <cp:lastModifiedBy/>
  <cp:lastPrinted>2016-12-23T11:38:09Z</cp:lastPrinted>
  <dcterms:created xsi:type="dcterms:W3CDTF">2016-12-20T16:56:33Z</dcterms:created>
  <dcterms:modified xsi:type="dcterms:W3CDTF">2017-01-05T15:59:58Z</dcterms:modified>
  <cp:category/>
  <cp:version/>
  <cp:contentType/>
  <cp:contentStatus/>
  <cp:revision>4</cp:revision>
</cp:coreProperties>
</file>