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perador de reprografia" sheetId="1" r:id="rId1"/>
    <sheet name="Transporte" sheetId="2" r:id="rId2"/>
  </sheets>
  <definedNames/>
  <calcPr fullCalcOnLoad="1"/>
</workbook>
</file>

<file path=xl/sharedStrings.xml><?xml version="1.0" encoding="utf-8"?>
<sst xmlns="http://schemas.openxmlformats.org/spreadsheetml/2006/main" count="538" uniqueCount="182">
  <si>
    <t>PLANILHA APRESENTADA PELA EMPRESA</t>
  </si>
  <si>
    <t>PLANILHA RECALCULADA</t>
  </si>
  <si>
    <t>Planilha de Custos e Formação de Preços</t>
  </si>
  <si>
    <t>Dia:</t>
  </si>
  <si>
    <t>Dados do Proponente</t>
  </si>
  <si>
    <t>Razão Social:</t>
  </si>
  <si>
    <t>MITALCOPY MÁQUINAS E EQUIPAMENTOS PARA ESCRITÓRIO LTDA - EPP</t>
  </si>
  <si>
    <t>CNPJ:</t>
  </si>
  <si>
    <t>95.362.968/0001-74</t>
  </si>
  <si>
    <t>Discriminação do Serviço</t>
  </si>
  <si>
    <t>A</t>
  </si>
  <si>
    <t>Data de apresentação da proposta:</t>
  </si>
  <si>
    <t>B</t>
  </si>
  <si>
    <t>Município-UF:</t>
  </si>
  <si>
    <t>Londrina-PR</t>
  </si>
  <si>
    <t>C</t>
  </si>
  <si>
    <t>Ano, Acordo, Convenção ou Sentença Normativa em Dissídio Coletivo:</t>
  </si>
  <si>
    <t>CCT 2016/2017</t>
  </si>
  <si>
    <t>D</t>
  </si>
  <si>
    <t>Número de meses de execução contratual:</t>
  </si>
  <si>
    <t>Identificação do Serviço</t>
  </si>
  <si>
    <t>Tipo de Serviço: Operador de reprografia</t>
  </si>
  <si>
    <t>Unidade de Medida</t>
  </si>
  <si>
    <t>Quantidade Total a Contratar</t>
  </si>
  <si>
    <t>Indicação da jornada</t>
  </si>
  <si>
    <t>nº horas</t>
  </si>
  <si>
    <t>nº de operadores</t>
  </si>
  <si>
    <t>SEGUNDA A SEXTA</t>
  </si>
  <si>
    <t>8H</t>
  </si>
  <si>
    <t>Total Geral</t>
  </si>
  <si>
    <t>ANEXO I-A</t>
  </si>
  <si>
    <t>Mão-de-obra</t>
  </si>
  <si>
    <t>Mão-de-obra vinculada à execução contratual</t>
  </si>
  <si>
    <t>Dados complementares para composiçao dos custos referente à mão-de-obra.</t>
  </si>
  <si>
    <t>Tipo de serviço (mesmo serviço com características distintas)</t>
  </si>
  <si>
    <t>ADMINISTRATIVO</t>
  </si>
  <si>
    <t>Salário normativo da categoria profissional</t>
  </si>
  <si>
    <t>Categoria profissional (vinculada à execução contratual)</t>
  </si>
  <si>
    <t>COMERCIO VAREJ</t>
  </si>
  <si>
    <t>Data base da categoria (dia/mês/ano)</t>
  </si>
  <si>
    <t>Valor da hora</t>
  </si>
  <si>
    <t>Valor da hora extra com 50%</t>
  </si>
  <si>
    <t>Quantidade de vigilantes por posto de trabalho / AUX ADMINISTRATIVO</t>
  </si>
  <si>
    <t>MÓDULO 1</t>
  </si>
  <si>
    <t>COMPOSIÇÃO DA REMUNERAÇÃO</t>
  </si>
  <si>
    <t>Composição da Remuneração</t>
  </si>
  <si>
    <t>Valor (R$)</t>
  </si>
  <si>
    <t>Salário Base</t>
  </si>
  <si>
    <t>Adicional de Periculosidade</t>
  </si>
  <si>
    <t>Base de Cálculo</t>
  </si>
  <si>
    <t>Percentual (%)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</si>
  <si>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</si>
  <si>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</si>
  <si>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</si>
  <si>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</si>
  <si>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</si>
  <si>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</si>
  <si>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</si>
  <si>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</si>
  <si>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</si>
  <si>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 D. S. R. 20%</t>
  </si>
  <si>
    <t>Total da Remuneração</t>
  </si>
  <si>
    <t>MÓDULO 2</t>
  </si>
  <si>
    <t>BENEFÍCIOS MENSAIS E DIÁRIOS</t>
  </si>
  <si>
    <t>Benefícios Mensais e Diários</t>
  </si>
  <si>
    <t>Transporte</t>
  </si>
  <si>
    <t>Auxílio Alimentação</t>
  </si>
  <si>
    <t>Vale Mercado</t>
  </si>
  <si>
    <t>Assistência Médica e Familiar</t>
  </si>
  <si>
    <t>Auxílio Creche</t>
  </si>
  <si>
    <t>(por filho)</t>
  </si>
  <si>
    <t>Seguro de Vida, Invalidez e Funeral</t>
  </si>
  <si>
    <t>Outros (especificar)</t>
  </si>
  <si>
    <t>Total dos Benefícios Mensais e Diários</t>
  </si>
  <si>
    <t>Nota: O valor informado deverá ser o custo do insumo (descontado o valor eventualmente pago pelo empregado)</t>
  </si>
  <si>
    <t>MÓDULO 3</t>
  </si>
  <si>
    <t>INSUMOS DIVERSOS</t>
  </si>
  <si>
    <t>Insumos Diversos</t>
  </si>
  <si>
    <t>Uniformes</t>
  </si>
  <si>
    <t>MENSAL</t>
  </si>
  <si>
    <t>Materiais</t>
  </si>
  <si>
    <t>Equipamentos</t>
  </si>
  <si>
    <t>Total dos Insumos Diversos</t>
  </si>
  <si>
    <t xml:space="preserve">Nota: </t>
  </si>
  <si>
    <t>Valores mensais por empregado</t>
  </si>
  <si>
    <t>MÓDULO 4</t>
  </si>
  <si>
    <t>ENCARGOS SOCIAIS E TRABALHISTAS</t>
  </si>
  <si>
    <t>Submódulo 4.1</t>
  </si>
  <si>
    <t>Encargos Previdenciários e FGTS</t>
  </si>
  <si>
    <t>4.1</t>
  </si>
  <si>
    <t>%</t>
  </si>
  <si>
    <t>INSS 1</t>
  </si>
  <si>
    <t>SESI ou SESC</t>
  </si>
  <si>
    <t>SENAI ou SENAC</t>
  </si>
  <si>
    <t>INCRA</t>
  </si>
  <si>
    <t>Salário Educação</t>
  </si>
  <si>
    <t>FGTS 1</t>
  </si>
  <si>
    <t>Seguro Acidente de Trabalho (incluir RAT) 3</t>
  </si>
  <si>
    <t>SEBRAE</t>
  </si>
  <si>
    <t>Sub-total</t>
  </si>
  <si>
    <t>Notas:</t>
  </si>
  <si>
    <t>1 Os percentuais dos encargos previdenciários e FGTS são aqueles estabelecidos pela legislação vigente</t>
  </si>
  <si>
    <t>2 Percentuais incidentes sobre a remuneração</t>
  </si>
  <si>
    <t>Submódulo 4.2</t>
  </si>
  <si>
    <t>13º Salário e Adicional de Férias</t>
  </si>
  <si>
    <t>4.2</t>
  </si>
  <si>
    <t>Valor (R$)-MENSAL</t>
  </si>
  <si>
    <t>13º Salário</t>
  </si>
  <si>
    <t>Adicional de Férias</t>
  </si>
  <si>
    <t xml:space="preserve">Incidência do Submódulo 4.1 sobre 13º salário e Adicional de </t>
  </si>
  <si>
    <t>Férias</t>
  </si>
  <si>
    <t>Total</t>
  </si>
  <si>
    <t>Submódulo 4.3</t>
  </si>
  <si>
    <t>Afastamento Maternidade</t>
  </si>
  <si>
    <t>4.3</t>
  </si>
  <si>
    <t>Incidência do Submódulo 4.1 sobre Afastamento Maternidade</t>
  </si>
  <si>
    <t>Página 186</t>
  </si>
  <si>
    <t>Submódulo 4.4</t>
  </si>
  <si>
    <t>Provisão para Rescisão</t>
  </si>
  <si>
    <t>4.4.</t>
  </si>
  <si>
    <t>Aviso Prévio Indenizado</t>
  </si>
  <si>
    <t>Incidência do FGTS sobre Aviso Prévio Indenizado</t>
  </si>
  <si>
    <t>Multa do FGTS sobe Aviso Prévio Indenizado</t>
  </si>
  <si>
    <t>Aviso Prévio Trabalhado</t>
  </si>
  <si>
    <t>Incidência do Submódulo 4.1 sobre aviso prévio trabalhado</t>
  </si>
  <si>
    <t>Multa FGTS sobre Aviso Prévio Trabalhado</t>
  </si>
  <si>
    <t>Submódulo 4.5</t>
  </si>
  <si>
    <t>Custo de Reposição do Profissional Ausente</t>
  </si>
  <si>
    <t>4.5</t>
  </si>
  <si>
    <t>Composição do Custo de Reposição de Profissional Ausente</t>
  </si>
  <si>
    <t>Auxílio doença</t>
  </si>
  <si>
    <t>Licença paternidade</t>
  </si>
  <si>
    <t>Ausências legais</t>
  </si>
  <si>
    <t>Ausência por acidente de trabalho</t>
  </si>
  <si>
    <t>Incidência do Submódulo 4.1 sobre o Custo de Reposição</t>
  </si>
  <si>
    <t>Quadro Resumo – Módulo 4</t>
  </si>
  <si>
    <t>Encargos Sociais e Trabalhistas</t>
  </si>
  <si>
    <t>Módulo 4 – Encargos Sociais e Trabalhistas</t>
  </si>
  <si>
    <t>4.4</t>
  </si>
  <si>
    <t>Custo de Reposição de Profissional Ausente</t>
  </si>
  <si>
    <t>4.6</t>
  </si>
  <si>
    <t>MÓDULO 5</t>
  </si>
  <si>
    <t>CUSTOS INDIRETOS, TRIBUTOS E LUCRO</t>
  </si>
  <si>
    <t>Custos Indiretos, Tributos e Lucro</t>
  </si>
  <si>
    <t>Base de Cálculo dos Custos Indiretos</t>
  </si>
  <si>
    <t>Custos Indiretos</t>
  </si>
  <si>
    <t>B.1 – Tributos Federais</t>
  </si>
  <si>
    <t>SIMPLES NACIONAL</t>
  </si>
  <si>
    <t>CONFINS</t>
  </si>
  <si>
    <t>(Especificar)</t>
  </si>
  <si>
    <t>PIS</t>
  </si>
  <si>
    <t>SIMPLES NACIONAL - VD/SERV</t>
  </si>
  <si>
    <t>B.2 – Tributos Estaduais</t>
  </si>
  <si>
    <t>B.3 – Tributos Municipais</t>
  </si>
  <si>
    <t>ISS</t>
  </si>
  <si>
    <t>B.4 – Outros Tributos</t>
  </si>
  <si>
    <t>INSS ou CPP (Inclui RAT)</t>
  </si>
  <si>
    <t>Total dos Tributos</t>
  </si>
  <si>
    <t>Base de Cálculo do Lucro</t>
  </si>
  <si>
    <t>Lucro</t>
  </si>
  <si>
    <t>ANEXO I-B</t>
  </si>
  <si>
    <t>QUADRO-RESUMO DO CUSTO POR EMPREGADO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</si>
  <si>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</si>
  <si>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</si>
  <si>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</si>
  <si>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</si>
  <si>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Subtotal (A+B+C+D)</t>
  </si>
  <si>
    <t>Módulo 5 – Custos Indiretos, Tributário e Lucro</t>
  </si>
  <si>
    <t>Valor por empregado</t>
  </si>
  <si>
    <t>Valor Total do serviço</t>
  </si>
  <si>
    <t>Cálculo do vale-transporte</t>
  </si>
  <si>
    <t>Na proposta</t>
  </si>
  <si>
    <t>Valor tarifa na época</t>
  </si>
  <si>
    <t>(ida e volta)</t>
  </si>
  <si>
    <t>Número de dias</t>
  </si>
  <si>
    <t>Total Mensal</t>
  </si>
  <si>
    <t>(a)</t>
  </si>
  <si>
    <t>Salário base</t>
  </si>
  <si>
    <t>6% (percentual descontado do emrpegado)</t>
  </si>
  <si>
    <t>(b)</t>
  </si>
  <si>
    <t>Parte empresa</t>
  </si>
  <si>
    <t>(c = a – b)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</si>
</sst>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[$R$-416]\ #,##0.00;[RED]\-[$R$-416]\ #,##0.00"/>
    <numFmt numFmtId="167" formatCode="0.00%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left" vertical="center"/>
    </xf>
    <xf numFmtId="164" fontId="0" fillId="0" borderId="3" xfId="0" applyBorder="1" applyAlignment="1">
      <alignment horizontal="left"/>
    </xf>
    <xf numFmtId="164" fontId="0" fillId="0" borderId="4" xfId="0" applyBorder="1" applyAlignment="1">
      <alignment horizontal="left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3" fillId="0" borderId="5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4" xfId="0" applyBorder="1" applyAlignment="1">
      <alignment/>
    </xf>
    <xf numFmtId="166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2" fillId="2" borderId="1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4" fillId="0" borderId="0" xfId="0" applyFont="1" applyAlignment="1">
      <alignment/>
    </xf>
    <xf numFmtId="167" fontId="0" fillId="0" borderId="1" xfId="0" applyNumberFormat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7" fontId="0" fillId="0" borderId="1" xfId="0" applyNumberFormat="1" applyBorder="1" applyAlignment="1">
      <alignment horizontal="center" vertical="center"/>
    </xf>
    <xf numFmtId="164" fontId="2" fillId="2" borderId="11" xfId="0" applyFont="1" applyFill="1" applyBorder="1" applyAlignment="1">
      <alignment horizontal="center"/>
    </xf>
    <xf numFmtId="164" fontId="2" fillId="2" borderId="11" xfId="0" applyFont="1" applyFill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/>
    </xf>
    <xf numFmtId="167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/>
    </xf>
    <xf numFmtId="167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/>
    </xf>
    <xf numFmtId="167" fontId="2" fillId="2" borderId="11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/>
    </xf>
    <xf numFmtId="164" fontId="2" fillId="2" borderId="1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/>
    </xf>
    <xf numFmtId="167" fontId="0" fillId="0" borderId="1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8" xfId="0" applyFont="1" applyBorder="1" applyAlignment="1">
      <alignment/>
    </xf>
    <xf numFmtId="164" fontId="2" fillId="3" borderId="2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7" fontId="2" fillId="3" borderId="3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/>
    </xf>
    <xf numFmtId="164" fontId="0" fillId="0" borderId="3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/>
    </xf>
    <xf numFmtId="164" fontId="2" fillId="3" borderId="4" xfId="0" applyFont="1" applyFill="1" applyBorder="1" applyAlignment="1">
      <alignment/>
    </xf>
    <xf numFmtId="167" fontId="2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Alignment="1">
      <alignment horizontal="right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tabSelected="1" workbookViewId="0" topLeftCell="A1">
      <selection activeCell="G1" sqref="G1"/>
    </sheetView>
  </sheetViews>
  <sheetFormatPr defaultColWidth="12.57421875" defaultRowHeight="12.75"/>
  <cols>
    <col min="1" max="1" width="13.28125" style="0" customWidth="1"/>
    <col min="2" max="2" width="27.28125" style="0" customWidth="1"/>
    <col min="3" max="3" width="24.7109375" style="0" customWidth="1"/>
    <col min="4" max="4" width="21.140625" style="0" customWidth="1"/>
    <col min="5" max="5" width="23.28125" style="0" customWidth="1"/>
    <col min="6" max="6" width="8.140625" style="0" customWidth="1"/>
    <col min="7" max="7" width="16.57421875" style="0" customWidth="1"/>
    <col min="8" max="8" width="26.57421875" style="0" customWidth="1"/>
    <col min="9" max="9" width="27.57421875" style="0" customWidth="1"/>
    <col min="10" max="10" width="19.8515625" style="0" customWidth="1"/>
    <col min="11" max="11" width="24.28125" style="0" customWidth="1"/>
    <col min="12" max="16384" width="11.57421875" style="0" customWidth="1"/>
  </cols>
  <sheetData>
    <row r="1" spans="1:11" ht="18.75">
      <c r="A1" s="1" t="s">
        <v>0</v>
      </c>
      <c r="B1" s="1"/>
      <c r="C1" s="1"/>
      <c r="D1" s="1"/>
      <c r="E1" s="1"/>
      <c r="G1" s="1" t="s">
        <v>1</v>
      </c>
      <c r="H1" s="1"/>
      <c r="I1" s="1"/>
      <c r="J1" s="1"/>
      <c r="K1" s="1"/>
    </row>
    <row r="2" spans="1:11" ht="14.25">
      <c r="A2" s="2" t="s">
        <v>2</v>
      </c>
      <c r="B2" s="2"/>
      <c r="C2" s="2"/>
      <c r="D2" s="2"/>
      <c r="E2" s="2"/>
      <c r="G2" s="2" t="s">
        <v>2</v>
      </c>
      <c r="H2" s="2"/>
      <c r="I2" s="2"/>
      <c r="J2" s="2"/>
      <c r="K2" s="2"/>
    </row>
    <row r="3" spans="1:11" ht="14.25">
      <c r="A3" s="3"/>
      <c r="B3" s="3"/>
      <c r="C3" s="3"/>
      <c r="D3" s="3"/>
      <c r="E3" s="3"/>
      <c r="G3" s="3"/>
      <c r="H3" s="3"/>
      <c r="I3" s="3"/>
      <c r="J3" s="3"/>
      <c r="K3" s="3"/>
    </row>
    <row r="4" spans="1:11" ht="12.75" customHeight="1">
      <c r="A4" s="4" t="s">
        <v>3</v>
      </c>
      <c r="B4" s="5">
        <v>42723</v>
      </c>
      <c r="C4" s="5"/>
      <c r="D4" s="5"/>
      <c r="E4" s="5"/>
      <c r="G4" s="4" t="s">
        <v>3</v>
      </c>
      <c r="H4" s="5">
        <v>42723</v>
      </c>
      <c r="I4" s="5"/>
      <c r="J4" s="5"/>
      <c r="K4" s="5"/>
    </row>
    <row r="5" spans="1:11" ht="12.75" customHeight="1">
      <c r="A5" s="6" t="s">
        <v>4</v>
      </c>
      <c r="B5" s="6"/>
      <c r="C5" s="6"/>
      <c r="D5" s="6"/>
      <c r="E5" s="6"/>
      <c r="G5" s="6" t="s">
        <v>4</v>
      </c>
      <c r="H5" s="6"/>
      <c r="I5" s="6"/>
      <c r="J5" s="6"/>
      <c r="K5" s="6"/>
    </row>
    <row r="6" spans="1:11" ht="12.75" customHeight="1">
      <c r="A6" s="4" t="s">
        <v>5</v>
      </c>
      <c r="B6" s="3" t="s">
        <v>6</v>
      </c>
      <c r="C6" s="3"/>
      <c r="D6" s="3"/>
      <c r="E6" s="3"/>
      <c r="G6" s="4" t="s">
        <v>5</v>
      </c>
      <c r="H6" s="3" t="s">
        <v>6</v>
      </c>
      <c r="I6" s="3"/>
      <c r="J6" s="3"/>
      <c r="K6" s="3"/>
    </row>
    <row r="7" spans="1:11" ht="12.75" customHeight="1">
      <c r="A7" s="4" t="s">
        <v>7</v>
      </c>
      <c r="B7" s="3" t="s">
        <v>8</v>
      </c>
      <c r="C7" s="3"/>
      <c r="D7" s="3"/>
      <c r="E7" s="3"/>
      <c r="G7" s="4" t="s">
        <v>7</v>
      </c>
      <c r="H7" s="3" t="s">
        <v>8</v>
      </c>
      <c r="I7" s="3"/>
      <c r="J7" s="3"/>
      <c r="K7" s="3"/>
    </row>
    <row r="8" spans="1:11" ht="12.75" customHeight="1">
      <c r="A8" s="2" t="s">
        <v>9</v>
      </c>
      <c r="B8" s="2"/>
      <c r="C8" s="2"/>
      <c r="D8" s="2"/>
      <c r="E8" s="2"/>
      <c r="G8" s="2" t="s">
        <v>9</v>
      </c>
      <c r="H8" s="2"/>
      <c r="I8" s="2"/>
      <c r="J8" s="2"/>
      <c r="K8" s="2"/>
    </row>
    <row r="9" spans="1:11" ht="14.25">
      <c r="A9" s="7" t="s">
        <v>10</v>
      </c>
      <c r="B9" s="8" t="s">
        <v>11</v>
      </c>
      <c r="C9" s="9"/>
      <c r="D9" s="9"/>
      <c r="E9" s="10"/>
      <c r="G9" s="7" t="s">
        <v>10</v>
      </c>
      <c r="H9" s="8" t="s">
        <v>11</v>
      </c>
      <c r="I9" s="9"/>
      <c r="J9" s="9"/>
      <c r="K9" s="10"/>
    </row>
    <row r="10" spans="1:11" ht="14.25">
      <c r="A10" s="7" t="s">
        <v>12</v>
      </c>
      <c r="B10" s="11" t="s">
        <v>13</v>
      </c>
      <c r="C10" s="12"/>
      <c r="D10" s="12"/>
      <c r="E10" s="10" t="s">
        <v>14</v>
      </c>
      <c r="G10" s="7" t="s">
        <v>12</v>
      </c>
      <c r="H10" s="11" t="s">
        <v>13</v>
      </c>
      <c r="I10" s="12"/>
      <c r="J10" s="12"/>
      <c r="K10" s="10" t="s">
        <v>14</v>
      </c>
    </row>
    <row r="11" spans="1:11" ht="14.25">
      <c r="A11" s="7" t="s">
        <v>15</v>
      </c>
      <c r="B11" s="11" t="s">
        <v>16</v>
      </c>
      <c r="C11" s="12"/>
      <c r="D11" s="12"/>
      <c r="E11" s="10" t="s">
        <v>17</v>
      </c>
      <c r="G11" s="7" t="s">
        <v>15</v>
      </c>
      <c r="H11" s="11" t="s">
        <v>16</v>
      </c>
      <c r="I11" s="12"/>
      <c r="J11" s="12"/>
      <c r="K11" s="10" t="s">
        <v>17</v>
      </c>
    </row>
    <row r="12" spans="1:11" ht="14.25">
      <c r="A12" s="7" t="s">
        <v>18</v>
      </c>
      <c r="B12" s="11" t="s">
        <v>19</v>
      </c>
      <c r="C12" s="12"/>
      <c r="D12" s="12"/>
      <c r="E12" s="10">
        <v>12</v>
      </c>
      <c r="G12" s="7" t="s">
        <v>18</v>
      </c>
      <c r="H12" s="11" t="s">
        <v>19</v>
      </c>
      <c r="I12" s="12"/>
      <c r="J12" s="12"/>
      <c r="K12" s="10">
        <v>12</v>
      </c>
    </row>
    <row r="13" spans="1:11" ht="14.25">
      <c r="A13" s="2" t="s">
        <v>20</v>
      </c>
      <c r="B13" s="2"/>
      <c r="C13" s="2"/>
      <c r="D13" s="2"/>
      <c r="E13" s="2"/>
      <c r="G13" s="2" t="s">
        <v>20</v>
      </c>
      <c r="H13" s="2"/>
      <c r="I13" s="2"/>
      <c r="J13" s="2"/>
      <c r="K13" s="2"/>
    </row>
    <row r="14" spans="1:11" ht="14.25">
      <c r="A14" s="3" t="s">
        <v>21</v>
      </c>
      <c r="B14" s="3"/>
      <c r="C14" s="7" t="s">
        <v>22</v>
      </c>
      <c r="D14" s="3" t="s">
        <v>23</v>
      </c>
      <c r="E14" s="3"/>
      <c r="G14" s="3" t="s">
        <v>21</v>
      </c>
      <c r="H14" s="3"/>
      <c r="I14" s="7" t="s">
        <v>22</v>
      </c>
      <c r="J14" s="3" t="s">
        <v>23</v>
      </c>
      <c r="K14" s="3"/>
    </row>
    <row r="15" spans="1:11" ht="14.25">
      <c r="A15" s="13" t="s">
        <v>24</v>
      </c>
      <c r="B15" s="13"/>
      <c r="C15" s="14" t="s">
        <v>25</v>
      </c>
      <c r="D15" s="13" t="s">
        <v>26</v>
      </c>
      <c r="E15" s="13"/>
      <c r="G15" s="13" t="s">
        <v>24</v>
      </c>
      <c r="H15" s="13"/>
      <c r="I15" s="14" t="s">
        <v>25</v>
      </c>
      <c r="J15" s="13" t="s">
        <v>26</v>
      </c>
      <c r="K15" s="13"/>
    </row>
    <row r="16" spans="1:11" ht="14.25">
      <c r="A16" s="15" t="s">
        <v>27</v>
      </c>
      <c r="B16" s="16"/>
      <c r="C16" t="s">
        <v>28</v>
      </c>
      <c r="D16" s="17">
        <v>2</v>
      </c>
      <c r="E16" s="17"/>
      <c r="G16" s="15" t="s">
        <v>27</v>
      </c>
      <c r="H16" s="16"/>
      <c r="I16" t="s">
        <v>28</v>
      </c>
      <c r="J16" s="17">
        <v>2</v>
      </c>
      <c r="K16" s="17"/>
    </row>
    <row r="17" spans="1:11" ht="14.25">
      <c r="A17" s="18" t="s">
        <v>29</v>
      </c>
      <c r="B17" s="18"/>
      <c r="C17" s="18"/>
      <c r="D17" s="18">
        <f>SUM(D15:D16)</f>
        <v>2</v>
      </c>
      <c r="E17" s="18"/>
      <c r="G17" s="18" t="s">
        <v>29</v>
      </c>
      <c r="H17" s="18"/>
      <c r="I17" s="18"/>
      <c r="J17" s="18">
        <f>SUM(J15:J16)</f>
        <v>2</v>
      </c>
      <c r="K17" s="18"/>
    </row>
    <row r="18" spans="1:11" ht="14.25">
      <c r="A18" s="19" t="s">
        <v>30</v>
      </c>
      <c r="B18" s="19"/>
      <c r="C18" s="19"/>
      <c r="D18" s="19"/>
      <c r="E18" s="19"/>
      <c r="G18" s="19" t="s">
        <v>30</v>
      </c>
      <c r="H18" s="19"/>
      <c r="I18" s="19"/>
      <c r="J18" s="19"/>
      <c r="K18" s="19"/>
    </row>
    <row r="19" spans="1:11" ht="14.25">
      <c r="A19" s="2" t="s">
        <v>31</v>
      </c>
      <c r="B19" s="2"/>
      <c r="C19" s="2"/>
      <c r="D19" s="2"/>
      <c r="E19" s="2"/>
      <c r="G19" s="2" t="s">
        <v>31</v>
      </c>
      <c r="H19" s="2"/>
      <c r="I19" s="2"/>
      <c r="J19" s="2"/>
      <c r="K19" s="2"/>
    </row>
    <row r="20" spans="1:11" ht="14.25">
      <c r="A20" s="2" t="s">
        <v>32</v>
      </c>
      <c r="B20" s="2"/>
      <c r="C20" s="2"/>
      <c r="D20" s="2"/>
      <c r="E20" s="2"/>
      <c r="G20" s="2" t="s">
        <v>32</v>
      </c>
      <c r="H20" s="2"/>
      <c r="I20" s="2"/>
      <c r="J20" s="2"/>
      <c r="K20" s="2"/>
    </row>
    <row r="21" spans="1:11" ht="14.25">
      <c r="A21" s="20" t="s">
        <v>33</v>
      </c>
      <c r="B21" s="20"/>
      <c r="C21" s="20"/>
      <c r="D21" s="20"/>
      <c r="E21" s="20"/>
      <c r="G21" s="20" t="s">
        <v>33</v>
      </c>
      <c r="H21" s="20"/>
      <c r="I21" s="20"/>
      <c r="J21" s="20"/>
      <c r="K21" s="20"/>
    </row>
    <row r="22" spans="1:11" ht="14.25">
      <c r="A22" s="7">
        <v>1</v>
      </c>
      <c r="B22" s="21" t="s">
        <v>34</v>
      </c>
      <c r="C22" s="21"/>
      <c r="D22" s="21"/>
      <c r="E22" s="4" t="s">
        <v>35</v>
      </c>
      <c r="G22" s="7">
        <v>1</v>
      </c>
      <c r="H22" s="21" t="s">
        <v>34</v>
      </c>
      <c r="I22" s="21"/>
      <c r="J22" s="21"/>
      <c r="K22" s="4" t="s">
        <v>35</v>
      </c>
    </row>
    <row r="23" spans="1:11" ht="14.25">
      <c r="A23" s="7">
        <v>2</v>
      </c>
      <c r="B23" s="21" t="s">
        <v>36</v>
      </c>
      <c r="C23" s="21"/>
      <c r="D23" s="21"/>
      <c r="E23" s="22">
        <v>1231.8</v>
      </c>
      <c r="G23" s="7">
        <v>2</v>
      </c>
      <c r="H23" s="21" t="s">
        <v>36</v>
      </c>
      <c r="I23" s="21"/>
      <c r="J23" s="21"/>
      <c r="K23" s="22">
        <v>1231.8</v>
      </c>
    </row>
    <row r="24" spans="1:11" ht="14.25">
      <c r="A24" s="7">
        <v>3</v>
      </c>
      <c r="B24" s="21" t="s">
        <v>37</v>
      </c>
      <c r="C24" s="21"/>
      <c r="D24" s="21"/>
      <c r="E24" s="4" t="s">
        <v>38</v>
      </c>
      <c r="G24" s="7">
        <v>3</v>
      </c>
      <c r="H24" s="21" t="s">
        <v>37</v>
      </c>
      <c r="I24" s="21"/>
      <c r="J24" s="21"/>
      <c r="K24" s="4" t="s">
        <v>38</v>
      </c>
    </row>
    <row r="25" spans="1:11" ht="14.25">
      <c r="A25" s="7">
        <v>4</v>
      </c>
      <c r="B25" s="21" t="s">
        <v>39</v>
      </c>
      <c r="C25" s="21"/>
      <c r="D25" s="21"/>
      <c r="E25" s="23">
        <v>42491</v>
      </c>
      <c r="G25" s="7">
        <v>4</v>
      </c>
      <c r="H25" s="21" t="s">
        <v>39</v>
      </c>
      <c r="I25" s="21"/>
      <c r="J25" s="21"/>
      <c r="K25" s="23">
        <v>42491</v>
      </c>
    </row>
    <row r="26" spans="1:11" ht="14.25">
      <c r="A26" s="7">
        <v>5</v>
      </c>
      <c r="B26" s="21" t="s">
        <v>40</v>
      </c>
      <c r="C26" s="21"/>
      <c r="D26" s="21"/>
      <c r="E26" s="22">
        <v>5.6</v>
      </c>
      <c r="G26" s="7">
        <v>5</v>
      </c>
      <c r="H26" s="21" t="s">
        <v>40</v>
      </c>
      <c r="I26" s="21"/>
      <c r="J26" s="21"/>
      <c r="K26" s="22">
        <f>K23/220</f>
        <v>5.599090909090909</v>
      </c>
    </row>
    <row r="27" spans="1:11" ht="14.25">
      <c r="A27" s="7">
        <v>6</v>
      </c>
      <c r="B27" s="21" t="s">
        <v>41</v>
      </c>
      <c r="C27" s="21"/>
      <c r="D27" s="21"/>
      <c r="E27" s="22">
        <v>8.4</v>
      </c>
      <c r="G27" s="7">
        <v>6</v>
      </c>
      <c r="H27" s="21" t="s">
        <v>41</v>
      </c>
      <c r="I27" s="21"/>
      <c r="J27" s="21"/>
      <c r="K27" s="22">
        <f>K26*1.5</f>
        <v>8.398636363636363</v>
      </c>
    </row>
    <row r="28" spans="1:11" ht="14.25">
      <c r="A28" s="7">
        <v>7</v>
      </c>
      <c r="B28" s="21" t="s">
        <v>42</v>
      </c>
      <c r="C28" s="21"/>
      <c r="D28" s="21"/>
      <c r="E28" s="4">
        <v>2</v>
      </c>
      <c r="G28" s="7">
        <v>7</v>
      </c>
      <c r="H28" s="21" t="s">
        <v>42</v>
      </c>
      <c r="I28" s="21"/>
      <c r="J28" s="21"/>
      <c r="K28" s="4">
        <v>2</v>
      </c>
    </row>
    <row r="29" spans="1:11" ht="14.25">
      <c r="A29" s="24"/>
      <c r="B29" s="25"/>
      <c r="C29" s="26"/>
      <c r="D29" s="25"/>
      <c r="E29" s="27"/>
      <c r="G29" s="24"/>
      <c r="H29" s="25"/>
      <c r="I29" s="26"/>
      <c r="J29" s="25"/>
      <c r="K29" s="27"/>
    </row>
    <row r="30" spans="1:11" ht="14.25">
      <c r="A30" s="2" t="s">
        <v>43</v>
      </c>
      <c r="B30" s="2"/>
      <c r="C30" s="2" t="s">
        <v>44</v>
      </c>
      <c r="D30" s="2"/>
      <c r="E30" s="2"/>
      <c r="G30" s="2" t="s">
        <v>43</v>
      </c>
      <c r="H30" s="2"/>
      <c r="I30" s="2" t="s">
        <v>44</v>
      </c>
      <c r="J30" s="2"/>
      <c r="K30" s="2"/>
    </row>
    <row r="31" spans="1:11" ht="14.25">
      <c r="A31" s="2">
        <v>1</v>
      </c>
      <c r="B31" s="2" t="s">
        <v>45</v>
      </c>
      <c r="C31" s="2"/>
      <c r="D31" s="2"/>
      <c r="E31" s="28" t="s">
        <v>46</v>
      </c>
      <c r="G31" s="2">
        <v>1</v>
      </c>
      <c r="H31" s="2" t="s">
        <v>45</v>
      </c>
      <c r="I31" s="2"/>
      <c r="J31" s="2"/>
      <c r="K31" s="28" t="s">
        <v>46</v>
      </c>
    </row>
    <row r="32" spans="1:11" ht="14.25">
      <c r="A32" s="7" t="s">
        <v>10</v>
      </c>
      <c r="B32" s="11" t="s">
        <v>47</v>
      </c>
      <c r="C32" s="12"/>
      <c r="D32" s="29"/>
      <c r="E32" s="22">
        <v>1231.8</v>
      </c>
      <c r="G32" s="7" t="s">
        <v>10</v>
      </c>
      <c r="H32" s="11" t="s">
        <v>47</v>
      </c>
      <c r="I32" s="12"/>
      <c r="J32" s="29"/>
      <c r="K32" s="22">
        <f>K23</f>
        <v>1231.8</v>
      </c>
    </row>
    <row r="33" spans="1:11" ht="14.25">
      <c r="A33" s="3" t="s">
        <v>12</v>
      </c>
      <c r="B33" s="3" t="s">
        <v>48</v>
      </c>
      <c r="C33" s="4" t="s">
        <v>49</v>
      </c>
      <c r="D33" s="22">
        <f>E32</f>
        <v>1231.8</v>
      </c>
      <c r="E33" s="30">
        <v>0</v>
      </c>
      <c r="G33" s="3" t="s">
        <v>12</v>
      </c>
      <c r="H33" s="3" t="s">
        <v>48</v>
      </c>
      <c r="I33" s="4" t="s">
        <v>49</v>
      </c>
      <c r="J33" s="22">
        <f>K32</f>
        <v>1231.8</v>
      </c>
      <c r="K33" s="30">
        <f>J33*J34</f>
        <v>0</v>
      </c>
    </row>
    <row r="34" spans="1:11" ht="14.25">
      <c r="A34" s="3"/>
      <c r="B34" s="3"/>
      <c r="C34" s="4" t="s">
        <v>50</v>
      </c>
      <c r="D34" s="31">
        <v>0</v>
      </c>
      <c r="E34" s="30"/>
      <c r="G34" s="3"/>
      <c r="H34" s="3"/>
      <c r="I34" s="4" t="s">
        <v>50</v>
      </c>
      <c r="J34" s="31">
        <v>0</v>
      </c>
      <c r="K34" s="30"/>
    </row>
    <row r="35" spans="1:11" ht="14.25">
      <c r="A35" s="3" t="s">
        <v>15</v>
      </c>
      <c r="B35" s="3" t="s">
        <v>51</v>
      </c>
      <c r="C35" s="4" t="s">
        <v>49</v>
      </c>
      <c r="D35" s="22">
        <f>E32</f>
        <v>1231.8</v>
      </c>
      <c r="E35" s="30">
        <v>0</v>
      </c>
      <c r="G35" s="3" t="s">
        <v>15</v>
      </c>
      <c r="H35" s="3" t="s">
        <v>51</v>
      </c>
      <c r="I35" s="4" t="s">
        <v>49</v>
      </c>
      <c r="J35" s="22">
        <f>K32</f>
        <v>1231.8</v>
      </c>
      <c r="K35" s="30">
        <f>J35*J36</f>
        <v>0</v>
      </c>
    </row>
    <row r="36" spans="1:11" ht="14.25">
      <c r="A36" s="3"/>
      <c r="B36" s="3"/>
      <c r="C36" s="4" t="s">
        <v>50</v>
      </c>
      <c r="D36" s="31">
        <v>0</v>
      </c>
      <c r="E36" s="30"/>
      <c r="G36" s="3"/>
      <c r="H36" s="3"/>
      <c r="I36" s="4" t="s">
        <v>50</v>
      </c>
      <c r="J36" s="31">
        <v>0</v>
      </c>
      <c r="K36" s="30"/>
    </row>
    <row r="37" spans="1:13" ht="14.25">
      <c r="A37" s="7" t="s">
        <v>18</v>
      </c>
      <c r="B37" s="21" t="s">
        <v>52</v>
      </c>
      <c r="C37" s="21"/>
      <c r="D37" s="21"/>
      <c r="E37" s="22">
        <v>1.12</v>
      </c>
      <c r="G37" s="7" t="s">
        <v>18</v>
      </c>
      <c r="H37" s="21" t="s">
        <v>52</v>
      </c>
      <c r="I37" s="21"/>
      <c r="J37" s="21"/>
      <c r="K37" s="22">
        <v>0</v>
      </c>
      <c r="M37" s="32"/>
    </row>
    <row r="38" spans="1:13" ht="14.25">
      <c r="A38" s="7" t="s">
        <v>53</v>
      </c>
      <c r="B38" s="21" t="s">
        <v>54</v>
      </c>
      <c r="C38" s="21"/>
      <c r="D38" s="21"/>
      <c r="E38" s="22">
        <v>0.22</v>
      </c>
      <c r="G38" s="7" t="s">
        <v>53</v>
      </c>
      <c r="H38" s="21" t="s">
        <v>54</v>
      </c>
      <c r="I38" s="21"/>
      <c r="J38" s="21"/>
      <c r="K38" s="22">
        <v>0</v>
      </c>
      <c r="L38" s="33"/>
      <c r="M38" s="32"/>
    </row>
    <row r="39" spans="1:13" ht="14.25">
      <c r="A39" s="7" t="s">
        <v>55</v>
      </c>
      <c r="B39" s="21" t="s">
        <v>56</v>
      </c>
      <c r="C39" s="21"/>
      <c r="D39" s="21"/>
      <c r="E39" s="22">
        <v>41.99</v>
      </c>
      <c r="G39" s="7" t="s">
        <v>55</v>
      </c>
      <c r="H39" s="21" t="s">
        <v>56</v>
      </c>
      <c r="I39" s="21"/>
      <c r="J39" s="21"/>
      <c r="K39" s="22">
        <v>0</v>
      </c>
      <c r="L39" s="33"/>
      <c r="M39" s="32"/>
    </row>
    <row r="40" spans="1:13" ht="14.25">
      <c r="A40" s="7" t="s">
        <v>57</v>
      </c>
      <c r="B40" s="21" t="s">
        <v>58</v>
      </c>
      <c r="C40" s="21"/>
      <c r="D40" s="21"/>
      <c r="E40" s="22">
        <v>0</v>
      </c>
      <c r="G40" s="7" t="s">
        <v>57</v>
      </c>
      <c r="H40" s="21" t="s">
        <v>58</v>
      </c>
      <c r="I40" s="21"/>
      <c r="J40" s="21"/>
      <c r="K40" s="22">
        <v>0</v>
      </c>
      <c r="M40" s="32"/>
    </row>
    <row r="41" spans="1:13" ht="14.25">
      <c r="A41" s="7" t="s">
        <v>59</v>
      </c>
      <c r="B41" s="21" t="s">
        <v>60</v>
      </c>
      <c r="C41" s="21"/>
      <c r="D41" s="21"/>
      <c r="E41" s="22">
        <v>8.4</v>
      </c>
      <c r="G41" s="7" t="s">
        <v>59</v>
      </c>
      <c r="H41" s="21" t="s">
        <v>60</v>
      </c>
      <c r="I41" s="21"/>
      <c r="J41" s="21"/>
      <c r="K41" s="22">
        <v>0</v>
      </c>
      <c r="M41" s="32"/>
    </row>
    <row r="42" spans="1:11" ht="14.25">
      <c r="A42" s="2" t="s">
        <v>61</v>
      </c>
      <c r="B42" s="2"/>
      <c r="C42" s="2"/>
      <c r="D42" s="2"/>
      <c r="E42" s="34">
        <v>1283.54</v>
      </c>
      <c r="G42" s="2" t="s">
        <v>61</v>
      </c>
      <c r="H42" s="2"/>
      <c r="I42" s="2"/>
      <c r="J42" s="2"/>
      <c r="K42" s="34">
        <f>SUM(K32:K41)</f>
        <v>1231.8</v>
      </c>
    </row>
    <row r="43" spans="1:11" ht="14.25">
      <c r="A43" s="35"/>
      <c r="B43" s="36"/>
      <c r="C43" s="36"/>
      <c r="D43" s="36"/>
      <c r="E43" s="37"/>
      <c r="F43" s="38"/>
      <c r="G43" s="35"/>
      <c r="H43" s="36"/>
      <c r="I43" s="36"/>
      <c r="J43" s="36"/>
      <c r="K43" s="37"/>
    </row>
    <row r="44" spans="1:11" ht="14.25">
      <c r="A44" s="2" t="s">
        <v>62</v>
      </c>
      <c r="B44" s="2"/>
      <c r="C44" s="2" t="s">
        <v>63</v>
      </c>
      <c r="D44" s="2"/>
      <c r="E44" s="2"/>
      <c r="G44" s="2" t="s">
        <v>62</v>
      </c>
      <c r="H44" s="2"/>
      <c r="I44" s="2" t="s">
        <v>63</v>
      </c>
      <c r="J44" s="2"/>
      <c r="K44" s="2"/>
    </row>
    <row r="45" spans="1:11" ht="14.25">
      <c r="A45" s="2">
        <v>2</v>
      </c>
      <c r="B45" s="2" t="s">
        <v>64</v>
      </c>
      <c r="C45" s="2"/>
      <c r="D45" s="2"/>
      <c r="E45" s="28" t="s">
        <v>46</v>
      </c>
      <c r="G45" s="2">
        <v>2</v>
      </c>
      <c r="H45" s="2" t="s">
        <v>64</v>
      </c>
      <c r="I45" s="2"/>
      <c r="J45" s="2"/>
      <c r="K45" s="28" t="s">
        <v>46</v>
      </c>
    </row>
    <row r="46" spans="1:11" ht="14.25">
      <c r="A46" s="7" t="s">
        <v>10</v>
      </c>
      <c r="B46" s="11" t="s">
        <v>65</v>
      </c>
      <c r="C46" s="12"/>
      <c r="D46" s="29"/>
      <c r="E46" s="22">
        <v>70.09</v>
      </c>
      <c r="F46" s="32"/>
      <c r="G46" s="7" t="s">
        <v>10</v>
      </c>
      <c r="H46" s="11" t="s">
        <v>65</v>
      </c>
      <c r="I46" s="12"/>
      <c r="J46" s="29"/>
      <c r="K46" s="22">
        <v>84.49</v>
      </c>
    </row>
    <row r="47" spans="1:11" ht="14.25">
      <c r="A47" s="7" t="s">
        <v>12</v>
      </c>
      <c r="B47" s="11" t="s">
        <v>66</v>
      </c>
      <c r="C47" s="12"/>
      <c r="D47" s="29"/>
      <c r="E47" s="22">
        <v>200</v>
      </c>
      <c r="F47" s="32"/>
      <c r="G47" s="7" t="s">
        <v>12</v>
      </c>
      <c r="H47" s="11" t="s">
        <v>66</v>
      </c>
      <c r="I47" s="12"/>
      <c r="J47" s="29"/>
      <c r="K47" s="22">
        <v>200</v>
      </c>
    </row>
    <row r="48" spans="1:11" ht="14.25">
      <c r="A48" s="7" t="s">
        <v>15</v>
      </c>
      <c r="B48" s="11" t="s">
        <v>67</v>
      </c>
      <c r="C48" s="12"/>
      <c r="D48" s="29"/>
      <c r="E48" s="22">
        <v>0</v>
      </c>
      <c r="F48" s="32"/>
      <c r="G48" s="7" t="s">
        <v>15</v>
      </c>
      <c r="H48" s="11" t="s">
        <v>67</v>
      </c>
      <c r="I48" s="12"/>
      <c r="J48" s="29"/>
      <c r="K48" s="22">
        <v>0</v>
      </c>
    </row>
    <row r="49" spans="1:11" ht="14.25">
      <c r="A49" s="7" t="s">
        <v>18</v>
      </c>
      <c r="B49" s="11" t="s">
        <v>68</v>
      </c>
      <c r="C49" s="12"/>
      <c r="D49" s="29"/>
      <c r="E49" s="22">
        <v>0</v>
      </c>
      <c r="F49" s="32"/>
      <c r="G49" s="7" t="s">
        <v>18</v>
      </c>
      <c r="H49" s="11" t="s">
        <v>68</v>
      </c>
      <c r="I49" s="12"/>
      <c r="J49" s="29"/>
      <c r="K49" s="22">
        <v>0</v>
      </c>
    </row>
    <row r="50" spans="1:11" ht="14.25">
      <c r="A50" s="7" t="s">
        <v>53</v>
      </c>
      <c r="B50" s="11" t="s">
        <v>69</v>
      </c>
      <c r="C50" s="12"/>
      <c r="D50" s="29" t="s">
        <v>70</v>
      </c>
      <c r="E50" s="22">
        <v>0</v>
      </c>
      <c r="F50" s="32"/>
      <c r="G50" s="7" t="s">
        <v>53</v>
      </c>
      <c r="H50" s="11" t="s">
        <v>69</v>
      </c>
      <c r="I50" s="12"/>
      <c r="J50" s="29" t="s">
        <v>70</v>
      </c>
      <c r="K50" s="22">
        <v>0</v>
      </c>
    </row>
    <row r="51" spans="1:11" ht="14.25">
      <c r="A51" s="7" t="s">
        <v>55</v>
      </c>
      <c r="B51" s="11" t="s">
        <v>71</v>
      </c>
      <c r="C51" s="12"/>
      <c r="D51" s="29"/>
      <c r="E51" s="22">
        <v>0</v>
      </c>
      <c r="F51" s="32"/>
      <c r="G51" s="7" t="s">
        <v>55</v>
      </c>
      <c r="H51" s="11" t="s">
        <v>71</v>
      </c>
      <c r="I51" s="12"/>
      <c r="J51" s="29"/>
      <c r="K51" s="22">
        <v>0</v>
      </c>
    </row>
    <row r="52" spans="1:11" ht="14.25">
      <c r="A52" s="7" t="s">
        <v>57</v>
      </c>
      <c r="B52" s="11" t="s">
        <v>72</v>
      </c>
      <c r="C52" s="12"/>
      <c r="D52" s="29"/>
      <c r="E52" s="22">
        <v>0</v>
      </c>
      <c r="G52" s="7" t="s">
        <v>57</v>
      </c>
      <c r="H52" s="11" t="s">
        <v>72</v>
      </c>
      <c r="I52" s="12"/>
      <c r="J52" s="29"/>
      <c r="K52" s="22">
        <v>0</v>
      </c>
    </row>
    <row r="53" spans="1:11" ht="14.25">
      <c r="A53" s="2" t="s">
        <v>73</v>
      </c>
      <c r="B53" s="2"/>
      <c r="C53" s="2"/>
      <c r="D53" s="2"/>
      <c r="E53" s="34">
        <f>SUM(E46:E52)</f>
        <v>270.09000000000003</v>
      </c>
      <c r="G53" s="2" t="s">
        <v>73</v>
      </c>
      <c r="H53" s="2"/>
      <c r="I53" s="2"/>
      <c r="J53" s="2"/>
      <c r="K53" s="34">
        <f>SUM(K46:K52)</f>
        <v>284.49</v>
      </c>
    </row>
    <row r="54" spans="1:7" ht="14.25">
      <c r="A54" s="39" t="s">
        <v>74</v>
      </c>
      <c r="G54" s="39" t="s">
        <v>74</v>
      </c>
    </row>
    <row r="55" ht="14.25"/>
    <row r="56" spans="1:11" ht="14.25">
      <c r="A56" s="2" t="s">
        <v>75</v>
      </c>
      <c r="B56" s="2"/>
      <c r="C56" s="2" t="s">
        <v>76</v>
      </c>
      <c r="D56" s="2"/>
      <c r="E56" s="2"/>
      <c r="G56" s="2" t="s">
        <v>75</v>
      </c>
      <c r="H56" s="2"/>
      <c r="I56" s="2" t="s">
        <v>76</v>
      </c>
      <c r="J56" s="2"/>
      <c r="K56" s="2"/>
    </row>
    <row r="57" spans="1:11" ht="14.25">
      <c r="A57" s="2">
        <v>3</v>
      </c>
      <c r="B57" s="2" t="s">
        <v>77</v>
      </c>
      <c r="C57" s="2"/>
      <c r="D57" s="2"/>
      <c r="E57" s="28" t="s">
        <v>46</v>
      </c>
      <c r="G57" s="2">
        <v>3</v>
      </c>
      <c r="H57" s="2" t="s">
        <v>77</v>
      </c>
      <c r="I57" s="2"/>
      <c r="J57" s="2"/>
      <c r="K57" s="28" t="s">
        <v>46</v>
      </c>
    </row>
    <row r="58" spans="1:11" ht="14.25">
      <c r="A58" s="7" t="s">
        <v>10</v>
      </c>
      <c r="B58" s="11" t="s">
        <v>78</v>
      </c>
      <c r="C58" s="12"/>
      <c r="D58" s="29" t="s">
        <v>79</v>
      </c>
      <c r="E58" s="22">
        <v>40</v>
      </c>
      <c r="G58" s="7" t="s">
        <v>10</v>
      </c>
      <c r="H58" s="11" t="s">
        <v>78</v>
      </c>
      <c r="I58" s="12"/>
      <c r="J58" s="29" t="s">
        <v>79</v>
      </c>
      <c r="K58" s="22">
        <v>40</v>
      </c>
    </row>
    <row r="59" spans="1:11" ht="14.25">
      <c r="A59" s="7" t="s">
        <v>12</v>
      </c>
      <c r="B59" s="11" t="s">
        <v>80</v>
      </c>
      <c r="C59" s="12"/>
      <c r="D59" s="29" t="s">
        <v>79</v>
      </c>
      <c r="E59" s="22">
        <v>30</v>
      </c>
      <c r="G59" s="7" t="s">
        <v>12</v>
      </c>
      <c r="H59" s="11" t="s">
        <v>80</v>
      </c>
      <c r="I59" s="12"/>
      <c r="J59" s="29" t="s">
        <v>79</v>
      </c>
      <c r="K59" s="22">
        <v>30</v>
      </c>
    </row>
    <row r="60" spans="1:11" ht="14.25">
      <c r="A60" s="7" t="s">
        <v>15</v>
      </c>
      <c r="B60" s="11" t="s">
        <v>81</v>
      </c>
      <c r="C60" s="12"/>
      <c r="D60" s="29" t="s">
        <v>79</v>
      </c>
      <c r="E60" s="22">
        <v>0</v>
      </c>
      <c r="G60" s="7" t="s">
        <v>15</v>
      </c>
      <c r="H60" s="11" t="s">
        <v>81</v>
      </c>
      <c r="I60" s="12"/>
      <c r="J60" s="29" t="s">
        <v>79</v>
      </c>
      <c r="K60" s="22">
        <v>0</v>
      </c>
    </row>
    <row r="61" spans="1:11" ht="14.25">
      <c r="A61" s="7" t="s">
        <v>18</v>
      </c>
      <c r="B61" s="11" t="s">
        <v>72</v>
      </c>
      <c r="C61" s="12"/>
      <c r="D61" s="29"/>
      <c r="E61" s="22">
        <v>0</v>
      </c>
      <c r="G61" s="7" t="s">
        <v>18</v>
      </c>
      <c r="H61" s="11" t="s">
        <v>72</v>
      </c>
      <c r="I61" s="12"/>
      <c r="J61" s="29"/>
      <c r="K61" s="22"/>
    </row>
    <row r="62" spans="1:11" ht="14.25">
      <c r="A62" s="2" t="s">
        <v>82</v>
      </c>
      <c r="B62" s="2"/>
      <c r="C62" s="2"/>
      <c r="D62" s="2"/>
      <c r="E62" s="34">
        <f>SUM(E58:E59)</f>
        <v>70</v>
      </c>
      <c r="G62" s="2" t="s">
        <v>82</v>
      </c>
      <c r="H62" s="2"/>
      <c r="I62" s="2"/>
      <c r="J62" s="2"/>
      <c r="K62" s="34">
        <f>SUM(K58:K61)</f>
        <v>70</v>
      </c>
    </row>
    <row r="63" spans="1:7" ht="14.25">
      <c r="A63" s="39" t="s">
        <v>83</v>
      </c>
      <c r="G63" s="39" t="s">
        <v>83</v>
      </c>
    </row>
    <row r="64" spans="1:7" ht="14.25">
      <c r="A64" s="39" t="s">
        <v>84</v>
      </c>
      <c r="G64" s="39" t="s">
        <v>84</v>
      </c>
    </row>
    <row r="65" ht="14.25"/>
    <row r="66" spans="1:11" ht="14.25">
      <c r="A66" s="2" t="s">
        <v>85</v>
      </c>
      <c r="B66" s="2"/>
      <c r="C66" s="2" t="s">
        <v>86</v>
      </c>
      <c r="D66" s="2"/>
      <c r="E66" s="2"/>
      <c r="G66" s="2" t="s">
        <v>85</v>
      </c>
      <c r="H66" s="2"/>
      <c r="I66" s="2" t="s">
        <v>86</v>
      </c>
      <c r="J66" s="2"/>
      <c r="K66" s="2"/>
    </row>
    <row r="67" spans="1:11" ht="14.25">
      <c r="A67" s="2" t="s">
        <v>87</v>
      </c>
      <c r="B67" s="2"/>
      <c r="C67" s="2" t="s">
        <v>88</v>
      </c>
      <c r="D67" s="2"/>
      <c r="E67" s="2"/>
      <c r="G67" s="2" t="s">
        <v>87</v>
      </c>
      <c r="H67" s="2"/>
      <c r="I67" s="2" t="s">
        <v>88</v>
      </c>
      <c r="J67" s="2"/>
      <c r="K67" s="2"/>
    </row>
    <row r="68" spans="1:11" ht="14.25">
      <c r="A68" s="28" t="s">
        <v>89</v>
      </c>
      <c r="B68" s="2" t="s">
        <v>88</v>
      </c>
      <c r="C68" s="2"/>
      <c r="D68" s="28" t="s">
        <v>90</v>
      </c>
      <c r="E68" s="28" t="s">
        <v>46</v>
      </c>
      <c r="G68" s="28" t="s">
        <v>89</v>
      </c>
      <c r="H68" s="2" t="s">
        <v>88</v>
      </c>
      <c r="I68" s="2"/>
      <c r="J68" s="28" t="s">
        <v>90</v>
      </c>
      <c r="K68" s="28" t="s">
        <v>46</v>
      </c>
    </row>
    <row r="69" spans="1:11" ht="14.25">
      <c r="A69" s="7" t="s">
        <v>10</v>
      </c>
      <c r="B69" s="11" t="s">
        <v>91</v>
      </c>
      <c r="C69" s="29"/>
      <c r="D69" s="40">
        <v>0</v>
      </c>
      <c r="E69" s="22">
        <v>0</v>
      </c>
      <c r="G69" s="7" t="s">
        <v>10</v>
      </c>
      <c r="H69" s="11" t="s">
        <v>91</v>
      </c>
      <c r="I69" s="29"/>
      <c r="J69" s="40"/>
      <c r="K69" s="22"/>
    </row>
    <row r="70" spans="1:11" ht="14.25">
      <c r="A70" s="7" t="s">
        <v>12</v>
      </c>
      <c r="B70" s="11" t="s">
        <v>92</v>
      </c>
      <c r="C70" s="29"/>
      <c r="D70" s="40">
        <v>0</v>
      </c>
      <c r="E70" s="22">
        <v>0</v>
      </c>
      <c r="G70" s="7" t="s">
        <v>12</v>
      </c>
      <c r="H70" s="11" t="s">
        <v>92</v>
      </c>
      <c r="I70" s="29"/>
      <c r="J70" s="40"/>
      <c r="K70" s="22"/>
    </row>
    <row r="71" spans="1:11" ht="14.25">
      <c r="A71" s="7" t="s">
        <v>15</v>
      </c>
      <c r="B71" s="11" t="s">
        <v>93</v>
      </c>
      <c r="C71" s="29"/>
      <c r="D71" s="40">
        <v>0</v>
      </c>
      <c r="E71" s="22">
        <v>0</v>
      </c>
      <c r="G71" s="7" t="s">
        <v>15</v>
      </c>
      <c r="H71" s="11" t="s">
        <v>93</v>
      </c>
      <c r="I71" s="29"/>
      <c r="J71" s="40"/>
      <c r="K71" s="22"/>
    </row>
    <row r="72" spans="1:11" ht="14.25">
      <c r="A72" s="7" t="s">
        <v>18</v>
      </c>
      <c r="B72" s="11" t="s">
        <v>94</v>
      </c>
      <c r="C72" s="29"/>
      <c r="D72" s="40">
        <v>0</v>
      </c>
      <c r="E72" s="22">
        <v>0</v>
      </c>
      <c r="G72" s="7" t="s">
        <v>18</v>
      </c>
      <c r="H72" s="11" t="s">
        <v>94</v>
      </c>
      <c r="I72" s="29"/>
      <c r="J72" s="40"/>
      <c r="K72" s="22"/>
    </row>
    <row r="73" spans="1:11" ht="14.25">
      <c r="A73" s="7" t="s">
        <v>53</v>
      </c>
      <c r="B73" s="11" t="s">
        <v>95</v>
      </c>
      <c r="C73" s="29"/>
      <c r="D73" s="40">
        <v>0</v>
      </c>
      <c r="E73" s="22">
        <v>0</v>
      </c>
      <c r="G73" s="7" t="s">
        <v>53</v>
      </c>
      <c r="H73" s="11" t="s">
        <v>95</v>
      </c>
      <c r="I73" s="29"/>
      <c r="J73" s="40"/>
      <c r="K73" s="22"/>
    </row>
    <row r="74" spans="1:11" ht="14.25">
      <c r="A74" s="7" t="s">
        <v>55</v>
      </c>
      <c r="B74" s="11" t="s">
        <v>96</v>
      </c>
      <c r="C74" s="29"/>
      <c r="D74" s="40">
        <v>0.08</v>
      </c>
      <c r="E74" s="22">
        <v>102.68</v>
      </c>
      <c r="G74" s="7" t="s">
        <v>55</v>
      </c>
      <c r="H74" s="11" t="s">
        <v>96</v>
      </c>
      <c r="I74" s="29"/>
      <c r="J74" s="40">
        <v>0.08</v>
      </c>
      <c r="K74" s="22">
        <f>$K$42*J74</f>
        <v>98.544</v>
      </c>
    </row>
    <row r="75" spans="1:11" ht="14.25">
      <c r="A75" s="7" t="s">
        <v>57</v>
      </c>
      <c r="B75" s="11" t="s">
        <v>97</v>
      </c>
      <c r="C75" s="29"/>
      <c r="D75" s="40">
        <v>0</v>
      </c>
      <c r="E75" s="22">
        <v>0</v>
      </c>
      <c r="G75" s="7" t="s">
        <v>57</v>
      </c>
      <c r="H75" s="11" t="s">
        <v>97</v>
      </c>
      <c r="I75" s="29"/>
      <c r="J75" s="40"/>
      <c r="K75" s="22"/>
    </row>
    <row r="76" spans="1:11" ht="14.25">
      <c r="A76" s="7" t="s">
        <v>59</v>
      </c>
      <c r="B76" s="11" t="s">
        <v>98</v>
      </c>
      <c r="C76" s="29"/>
      <c r="D76" s="40">
        <v>0</v>
      </c>
      <c r="E76" s="22">
        <v>0</v>
      </c>
      <c r="G76" s="7" t="s">
        <v>59</v>
      </c>
      <c r="H76" s="11" t="s">
        <v>98</v>
      </c>
      <c r="I76" s="29"/>
      <c r="J76" s="40"/>
      <c r="K76" s="22"/>
    </row>
    <row r="77" spans="1:11" ht="14.25">
      <c r="A77" s="2" t="s">
        <v>99</v>
      </c>
      <c r="B77" s="2"/>
      <c r="C77" s="2"/>
      <c r="D77" s="41">
        <f>SUM(D69:D76)</f>
        <v>0.08</v>
      </c>
      <c r="E77" s="34">
        <v>102.68</v>
      </c>
      <c r="G77" s="2" t="s">
        <v>99</v>
      </c>
      <c r="H77" s="2"/>
      <c r="I77" s="2"/>
      <c r="J77" s="41">
        <f>SUM(J69:J76)</f>
        <v>0.08</v>
      </c>
      <c r="K77" s="34">
        <f>SUM(K69:K76)</f>
        <v>98.544</v>
      </c>
    </row>
    <row r="78" spans="1:7" ht="14.25">
      <c r="A78" s="39" t="s">
        <v>100</v>
      </c>
      <c r="G78" s="39" t="s">
        <v>100</v>
      </c>
    </row>
    <row r="79" spans="1:7" ht="14.25">
      <c r="A79" s="39" t="s">
        <v>101</v>
      </c>
      <c r="E79" s="33"/>
      <c r="G79" s="39" t="s">
        <v>101</v>
      </c>
    </row>
    <row r="80" spans="1:7" ht="14.25">
      <c r="A80" s="39" t="s">
        <v>102</v>
      </c>
      <c r="G80" s="39" t="s">
        <v>102</v>
      </c>
    </row>
    <row r="81" ht="14.25"/>
    <row r="82" spans="1:11" ht="14.25">
      <c r="A82" s="2" t="s">
        <v>103</v>
      </c>
      <c r="B82" s="2"/>
      <c r="C82" s="2" t="s">
        <v>104</v>
      </c>
      <c r="D82" s="2"/>
      <c r="E82" s="2"/>
      <c r="G82" s="2" t="s">
        <v>103</v>
      </c>
      <c r="H82" s="2"/>
      <c r="I82" s="2" t="s">
        <v>104</v>
      </c>
      <c r="J82" s="2"/>
      <c r="K82" s="2"/>
    </row>
    <row r="83" spans="1:11" ht="14.25">
      <c r="A83" s="28" t="s">
        <v>105</v>
      </c>
      <c r="B83" s="2" t="s">
        <v>104</v>
      </c>
      <c r="C83" s="2"/>
      <c r="D83" s="28" t="s">
        <v>90</v>
      </c>
      <c r="E83" s="28" t="s">
        <v>106</v>
      </c>
      <c r="G83" s="28" t="s">
        <v>105</v>
      </c>
      <c r="H83" s="2" t="s">
        <v>104</v>
      </c>
      <c r="I83" s="2"/>
      <c r="J83" s="28" t="s">
        <v>90</v>
      </c>
      <c r="K83" s="28" t="s">
        <v>106</v>
      </c>
    </row>
    <row r="84" spans="1:11" ht="14.25">
      <c r="A84" s="7" t="s">
        <v>10</v>
      </c>
      <c r="B84" s="11" t="s">
        <v>107</v>
      </c>
      <c r="C84" s="29"/>
      <c r="D84" s="40">
        <v>0.0833</v>
      </c>
      <c r="E84" s="4">
        <v>106.96</v>
      </c>
      <c r="G84" s="7" t="s">
        <v>10</v>
      </c>
      <c r="H84" s="11" t="s">
        <v>107</v>
      </c>
      <c r="I84" s="29"/>
      <c r="J84" s="40">
        <v>0.0833</v>
      </c>
      <c r="K84" s="22">
        <f aca="true" t="shared" si="0" ref="K84:K85">$K$42*J84</f>
        <v>102.60893999999999</v>
      </c>
    </row>
    <row r="85" spans="1:11" ht="14.25">
      <c r="A85" s="7" t="s">
        <v>12</v>
      </c>
      <c r="B85" s="11" t="s">
        <v>108</v>
      </c>
      <c r="C85" s="29"/>
      <c r="D85" s="40">
        <v>0.0278</v>
      </c>
      <c r="E85" s="4">
        <v>35.62</v>
      </c>
      <c r="G85" s="7" t="s">
        <v>12</v>
      </c>
      <c r="H85" s="11" t="s">
        <v>108</v>
      </c>
      <c r="I85" s="29"/>
      <c r="J85" s="40">
        <v>0.0278</v>
      </c>
      <c r="K85" s="22">
        <f t="shared" si="0"/>
        <v>34.24404</v>
      </c>
    </row>
    <row r="86" spans="1:11" ht="14.25">
      <c r="A86" s="2" t="s">
        <v>99</v>
      </c>
      <c r="B86" s="2"/>
      <c r="C86" s="2"/>
      <c r="D86" s="41">
        <v>0.1111</v>
      </c>
      <c r="E86" s="42">
        <f>SUM(E84:E85)</f>
        <v>142.57999999999998</v>
      </c>
      <c r="G86" s="2" t="s">
        <v>99</v>
      </c>
      <c r="H86" s="2"/>
      <c r="I86" s="2"/>
      <c r="J86" s="41">
        <v>0.1111</v>
      </c>
      <c r="K86" s="34">
        <f>SUM(K84:K85)</f>
        <v>136.85298</v>
      </c>
    </row>
    <row r="87" spans="1:11" ht="14.25">
      <c r="A87" s="3" t="s">
        <v>15</v>
      </c>
      <c r="B87" s="43" t="s">
        <v>109</v>
      </c>
      <c r="C87" s="44"/>
      <c r="D87" s="45">
        <v>0.08</v>
      </c>
      <c r="E87" s="30">
        <v>11.41</v>
      </c>
      <c r="G87" s="3" t="s">
        <v>15</v>
      </c>
      <c r="H87" s="43" t="s">
        <v>109</v>
      </c>
      <c r="I87" s="44"/>
      <c r="J87" s="45">
        <f>J86*0.368</f>
        <v>0.0408848</v>
      </c>
      <c r="K87" s="30">
        <f>$K$42*J87</f>
        <v>50.36189664</v>
      </c>
    </row>
    <row r="88" spans="1:11" ht="14.25">
      <c r="A88" s="3"/>
      <c r="B88" s="15" t="s">
        <v>110</v>
      </c>
      <c r="C88" s="16"/>
      <c r="D88" s="45"/>
      <c r="E88" s="45"/>
      <c r="G88" s="3"/>
      <c r="H88" s="15" t="s">
        <v>110</v>
      </c>
      <c r="I88" s="16"/>
      <c r="J88" s="45"/>
      <c r="K88" s="45"/>
    </row>
    <row r="89" spans="1:11" ht="14.25">
      <c r="A89" s="2" t="s">
        <v>111</v>
      </c>
      <c r="B89" s="2"/>
      <c r="C89" s="2"/>
      <c r="D89" s="41">
        <v>0.1911</v>
      </c>
      <c r="E89" s="34">
        <f>E86+E87</f>
        <v>153.98999999999998</v>
      </c>
      <c r="G89" s="2" t="s">
        <v>111</v>
      </c>
      <c r="H89" s="2"/>
      <c r="I89" s="2"/>
      <c r="J89" s="41">
        <f>J86+J87</f>
        <v>0.1519848</v>
      </c>
      <c r="K89" s="34">
        <f>K86+K87</f>
        <v>187.21487664</v>
      </c>
    </row>
    <row r="90" ht="14.25"/>
    <row r="91" spans="1:11" ht="14.25">
      <c r="A91" s="2" t="s">
        <v>112</v>
      </c>
      <c r="B91" s="2"/>
      <c r="C91" s="2" t="s">
        <v>113</v>
      </c>
      <c r="D91" s="2"/>
      <c r="E91" s="2"/>
      <c r="G91" s="2" t="s">
        <v>112</v>
      </c>
      <c r="H91" s="2"/>
      <c r="I91" s="2" t="s">
        <v>113</v>
      </c>
      <c r="J91" s="2"/>
      <c r="K91" s="2"/>
    </row>
    <row r="92" spans="1:11" ht="14.25">
      <c r="A92" s="28" t="s">
        <v>114</v>
      </c>
      <c r="B92" s="2" t="s">
        <v>113</v>
      </c>
      <c r="C92" s="2"/>
      <c r="D92" s="28" t="s">
        <v>90</v>
      </c>
      <c r="E92" s="28" t="s">
        <v>46</v>
      </c>
      <c r="G92" s="28" t="s">
        <v>114</v>
      </c>
      <c r="H92" s="2" t="s">
        <v>113</v>
      </c>
      <c r="I92" s="2"/>
      <c r="J92" s="28" t="s">
        <v>90</v>
      </c>
      <c r="K92" s="28" t="s">
        <v>46</v>
      </c>
    </row>
    <row r="93" spans="1:11" ht="14.25">
      <c r="A93" s="7" t="s">
        <v>10</v>
      </c>
      <c r="B93" s="11" t="s">
        <v>113</v>
      </c>
      <c r="C93" s="29"/>
      <c r="D93" s="40">
        <v>0</v>
      </c>
      <c r="E93" s="22">
        <f>E42*D93</f>
        <v>0</v>
      </c>
      <c r="G93" s="7" t="s">
        <v>10</v>
      </c>
      <c r="H93" s="11" t="s">
        <v>113</v>
      </c>
      <c r="I93" s="29"/>
      <c r="J93" s="40">
        <v>0.0003</v>
      </c>
      <c r="K93" s="22">
        <f aca="true" t="shared" si="1" ref="K93:K94">$K$42*J93</f>
        <v>0.36954</v>
      </c>
    </row>
    <row r="94" spans="1:11" ht="14.25">
      <c r="A94" s="7" t="s">
        <v>12</v>
      </c>
      <c r="B94" s="11" t="s">
        <v>115</v>
      </c>
      <c r="C94" s="29"/>
      <c r="D94" s="40">
        <v>0</v>
      </c>
      <c r="E94" s="22">
        <f>E93*D94</f>
        <v>0</v>
      </c>
      <c r="G94" s="7" t="s">
        <v>12</v>
      </c>
      <c r="H94" s="11" t="s">
        <v>115</v>
      </c>
      <c r="I94" s="29"/>
      <c r="J94" s="40">
        <f>J93*0.368</f>
        <v>0.00011039999999999999</v>
      </c>
      <c r="K94" s="22">
        <f t="shared" si="1"/>
        <v>0.13599071999999998</v>
      </c>
    </row>
    <row r="95" spans="1:11" ht="14.25">
      <c r="A95" s="2" t="s">
        <v>111</v>
      </c>
      <c r="B95" s="2"/>
      <c r="C95" s="2"/>
      <c r="D95" s="41"/>
      <c r="E95" s="34">
        <f>SUM(E93:E94)</f>
        <v>0</v>
      </c>
      <c r="G95" s="2" t="s">
        <v>111</v>
      </c>
      <c r="H95" s="2"/>
      <c r="I95" s="2"/>
      <c r="J95" s="41">
        <f>SUM(J93:J94)</f>
        <v>0.00041039999999999995</v>
      </c>
      <c r="K95" s="34">
        <f>SUM(K93:K94)</f>
        <v>0.50553072</v>
      </c>
    </row>
    <row r="96" ht="14.25">
      <c r="A96" t="s">
        <v>116</v>
      </c>
    </row>
    <row r="97" ht="14.25"/>
    <row r="98" spans="1:11" ht="14.25">
      <c r="A98" s="2" t="s">
        <v>117</v>
      </c>
      <c r="B98" s="2"/>
      <c r="C98" s="2" t="s">
        <v>118</v>
      </c>
      <c r="D98" s="2"/>
      <c r="E98" s="2"/>
      <c r="G98" s="2" t="s">
        <v>117</v>
      </c>
      <c r="H98" s="2"/>
      <c r="I98" s="2" t="s">
        <v>118</v>
      </c>
      <c r="J98" s="2"/>
      <c r="K98" s="2"/>
    </row>
    <row r="99" spans="1:11" ht="14.25">
      <c r="A99" s="28" t="s">
        <v>119</v>
      </c>
      <c r="B99" s="2" t="s">
        <v>118</v>
      </c>
      <c r="C99" s="2"/>
      <c r="D99" s="28" t="s">
        <v>90</v>
      </c>
      <c r="E99" s="28" t="s">
        <v>106</v>
      </c>
      <c r="G99" s="46" t="s">
        <v>119</v>
      </c>
      <c r="H99" s="47" t="s">
        <v>118</v>
      </c>
      <c r="I99" s="47"/>
      <c r="J99" s="46" t="s">
        <v>90</v>
      </c>
      <c r="K99" s="46" t="s">
        <v>106</v>
      </c>
    </row>
    <row r="100" spans="1:11" ht="14.25">
      <c r="A100" s="7" t="s">
        <v>10</v>
      </c>
      <c r="B100" s="11" t="s">
        <v>120</v>
      </c>
      <c r="C100" s="12"/>
      <c r="D100" s="40">
        <v>0.0042</v>
      </c>
      <c r="E100" s="22">
        <v>5.39</v>
      </c>
      <c r="G100" s="48" t="s">
        <v>10</v>
      </c>
      <c r="H100" s="49" t="s">
        <v>120</v>
      </c>
      <c r="I100" s="50"/>
      <c r="J100" s="51">
        <v>0.0046</v>
      </c>
      <c r="K100" s="52">
        <f aca="true" t="shared" si="2" ref="K100:K105">$K$42*J100</f>
        <v>5.6662799999999995</v>
      </c>
    </row>
    <row r="101" spans="1:11" ht="14.25">
      <c r="A101" s="7" t="s">
        <v>12</v>
      </c>
      <c r="B101" s="11" t="s">
        <v>121</v>
      </c>
      <c r="C101" s="12"/>
      <c r="D101" s="40">
        <v>0.08</v>
      </c>
      <c r="E101" s="22">
        <v>0.43</v>
      </c>
      <c r="G101" s="48" t="s">
        <v>12</v>
      </c>
      <c r="H101" s="49" t="s">
        <v>121</v>
      </c>
      <c r="I101" s="50"/>
      <c r="J101" s="51">
        <v>0.0004</v>
      </c>
      <c r="K101" s="52">
        <f t="shared" si="2"/>
        <v>0.49272</v>
      </c>
    </row>
    <row r="102" spans="1:11" ht="14.25">
      <c r="A102" s="7" t="s">
        <v>15</v>
      </c>
      <c r="B102" s="11" t="s">
        <v>122</v>
      </c>
      <c r="C102" s="12"/>
      <c r="D102" s="40">
        <v>0.5</v>
      </c>
      <c r="E102" s="22">
        <v>0.22</v>
      </c>
      <c r="G102" s="48" t="s">
        <v>15</v>
      </c>
      <c r="H102" s="49" t="s">
        <v>122</v>
      </c>
      <c r="I102" s="50"/>
      <c r="J102" s="51">
        <v>0.0002</v>
      </c>
      <c r="K102" s="52">
        <f t="shared" si="2"/>
        <v>0.24636</v>
      </c>
    </row>
    <row r="103" spans="1:11" ht="14.25">
      <c r="A103" s="7" t="s">
        <v>18</v>
      </c>
      <c r="B103" s="11" t="s">
        <v>123</v>
      </c>
      <c r="C103" s="12"/>
      <c r="D103" s="40">
        <v>0.0004</v>
      </c>
      <c r="E103" s="22">
        <v>0.51</v>
      </c>
      <c r="G103" s="48" t="s">
        <v>18</v>
      </c>
      <c r="H103" s="49" t="s">
        <v>123</v>
      </c>
      <c r="I103" s="50"/>
      <c r="J103" s="51">
        <v>0.0194</v>
      </c>
      <c r="K103" s="52">
        <f t="shared" si="2"/>
        <v>23.89692</v>
      </c>
    </row>
    <row r="104" spans="1:11" ht="14.25">
      <c r="A104" s="7" t="s">
        <v>53</v>
      </c>
      <c r="B104" s="11" t="s">
        <v>124</v>
      </c>
      <c r="C104" s="12"/>
      <c r="D104" s="40">
        <v>0.08</v>
      </c>
      <c r="E104" s="22">
        <v>0.04</v>
      </c>
      <c r="G104" s="48" t="s">
        <v>53</v>
      </c>
      <c r="H104" s="49" t="s">
        <v>124</v>
      </c>
      <c r="I104" s="50"/>
      <c r="J104" s="51">
        <v>0.0070999999999999995</v>
      </c>
      <c r="K104" s="52">
        <f t="shared" si="2"/>
        <v>8.74578</v>
      </c>
    </row>
    <row r="105" spans="1:11" ht="14.25">
      <c r="A105" s="7" t="s">
        <v>55</v>
      </c>
      <c r="B105" s="11" t="s">
        <v>125</v>
      </c>
      <c r="C105" s="12"/>
      <c r="D105" s="40">
        <v>0.5</v>
      </c>
      <c r="E105" s="22">
        <v>0.02</v>
      </c>
      <c r="G105" s="48" t="s">
        <v>55</v>
      </c>
      <c r="H105" s="49" t="s">
        <v>125</v>
      </c>
      <c r="I105" s="50"/>
      <c r="J105" s="51">
        <v>0.0008</v>
      </c>
      <c r="K105" s="52">
        <f t="shared" si="2"/>
        <v>0.98544</v>
      </c>
    </row>
    <row r="106" spans="1:11" ht="14.25">
      <c r="A106" s="6" t="s">
        <v>111</v>
      </c>
      <c r="B106" s="6"/>
      <c r="C106" s="6"/>
      <c r="D106" s="53">
        <v>0.1866</v>
      </c>
      <c r="E106" s="54">
        <f>SUM(E100:E105)</f>
        <v>6.609999999999999</v>
      </c>
      <c r="G106" s="47" t="s">
        <v>111</v>
      </c>
      <c r="H106" s="47"/>
      <c r="I106" s="47"/>
      <c r="J106" s="55">
        <f>SUM(J100:J105)</f>
        <v>0.0325</v>
      </c>
      <c r="K106" s="56">
        <f>SUM(K100:K105)</f>
        <v>40.033500000000004</v>
      </c>
    </row>
    <row r="107" ht="14.25"/>
    <row r="108" spans="1:11" ht="14.25">
      <c r="A108" s="2" t="s">
        <v>126</v>
      </c>
      <c r="B108" s="2"/>
      <c r="C108" s="2" t="s">
        <v>127</v>
      </c>
      <c r="D108" s="2"/>
      <c r="E108" s="2"/>
      <c r="G108" s="2" t="s">
        <v>126</v>
      </c>
      <c r="H108" s="2"/>
      <c r="I108" s="2" t="s">
        <v>127</v>
      </c>
      <c r="J108" s="2"/>
      <c r="K108" s="2"/>
    </row>
    <row r="109" spans="1:11" ht="14.25">
      <c r="A109" s="28" t="s">
        <v>128</v>
      </c>
      <c r="B109" s="57" t="s">
        <v>129</v>
      </c>
      <c r="C109" s="57"/>
      <c r="D109" s="28" t="s">
        <v>90</v>
      </c>
      <c r="E109" s="28" t="s">
        <v>46</v>
      </c>
      <c r="G109" s="46" t="s">
        <v>128</v>
      </c>
      <c r="H109" s="58" t="s">
        <v>129</v>
      </c>
      <c r="I109" s="58"/>
      <c r="J109" s="46" t="s">
        <v>90</v>
      </c>
      <c r="K109" s="46" t="s">
        <v>46</v>
      </c>
    </row>
    <row r="110" spans="1:11" ht="14.25">
      <c r="A110" s="7" t="s">
        <v>10</v>
      </c>
      <c r="B110" s="11" t="s">
        <v>110</v>
      </c>
      <c r="C110" s="29"/>
      <c r="D110" s="40">
        <v>0</v>
      </c>
      <c r="E110" s="4">
        <v>161.93</v>
      </c>
      <c r="G110" s="48" t="s">
        <v>10</v>
      </c>
      <c r="H110" s="49" t="s">
        <v>110</v>
      </c>
      <c r="I110" s="50"/>
      <c r="J110" s="51">
        <v>0.0833</v>
      </c>
      <c r="K110" s="52">
        <f aca="true" t="shared" si="3" ref="K110:K115">$K$42*J110</f>
        <v>102.60893999999999</v>
      </c>
    </row>
    <row r="111" spans="1:11" ht="14.25">
      <c r="A111" s="7" t="s">
        <v>12</v>
      </c>
      <c r="B111" s="11" t="s">
        <v>130</v>
      </c>
      <c r="C111" s="29"/>
      <c r="D111" s="40">
        <v>0</v>
      </c>
      <c r="E111" s="22">
        <v>0</v>
      </c>
      <c r="G111" s="48" t="s">
        <v>12</v>
      </c>
      <c r="H111" s="49" t="s">
        <v>130</v>
      </c>
      <c r="I111" s="50"/>
      <c r="J111" s="51">
        <v>0.0166</v>
      </c>
      <c r="K111" s="52">
        <f t="shared" si="3"/>
        <v>20.447879999999998</v>
      </c>
    </row>
    <row r="112" spans="1:11" ht="14.25">
      <c r="A112" s="7" t="s">
        <v>15</v>
      </c>
      <c r="B112" s="11" t="s">
        <v>131</v>
      </c>
      <c r="C112" s="29"/>
      <c r="D112" s="40">
        <v>0</v>
      </c>
      <c r="E112" s="22">
        <v>0</v>
      </c>
      <c r="G112" s="48" t="s">
        <v>15</v>
      </c>
      <c r="H112" s="49" t="s">
        <v>131</v>
      </c>
      <c r="I112" s="50"/>
      <c r="J112" s="51">
        <v>0</v>
      </c>
      <c r="K112" s="52">
        <f t="shared" si="3"/>
        <v>0</v>
      </c>
    </row>
    <row r="113" spans="1:11" ht="14.25">
      <c r="A113" s="7" t="s">
        <v>18</v>
      </c>
      <c r="B113" s="11" t="s">
        <v>132</v>
      </c>
      <c r="C113" s="29"/>
      <c r="D113" s="40">
        <v>0</v>
      </c>
      <c r="E113" s="22">
        <v>36.02</v>
      </c>
      <c r="G113" s="48" t="s">
        <v>18</v>
      </c>
      <c r="H113" s="49" t="s">
        <v>132</v>
      </c>
      <c r="I113" s="50"/>
      <c r="J113" s="51">
        <v>0.0073</v>
      </c>
      <c r="K113" s="52">
        <f t="shared" si="3"/>
        <v>8.99214</v>
      </c>
    </row>
    <row r="114" spans="1:11" ht="14.25">
      <c r="A114" s="7" t="s">
        <v>53</v>
      </c>
      <c r="B114" s="11" t="s">
        <v>133</v>
      </c>
      <c r="C114" s="29"/>
      <c r="D114" s="40">
        <v>0</v>
      </c>
      <c r="E114" s="22">
        <v>0</v>
      </c>
      <c r="G114" s="48" t="s">
        <v>53</v>
      </c>
      <c r="H114" s="49" t="s">
        <v>133</v>
      </c>
      <c r="I114" s="50"/>
      <c r="J114" s="51">
        <v>0.0027</v>
      </c>
      <c r="K114" s="52">
        <f t="shared" si="3"/>
        <v>3.32586</v>
      </c>
    </row>
    <row r="115" spans="1:11" ht="14.25">
      <c r="A115" s="7" t="s">
        <v>55</v>
      </c>
      <c r="B115" s="11" t="s">
        <v>72</v>
      </c>
      <c r="C115" s="29"/>
      <c r="D115" s="40">
        <v>0</v>
      </c>
      <c r="E115" s="22">
        <v>0</v>
      </c>
      <c r="G115" s="48" t="s">
        <v>55</v>
      </c>
      <c r="H115" s="49" t="s">
        <v>72</v>
      </c>
      <c r="I115" s="50"/>
      <c r="J115" s="51">
        <v>0</v>
      </c>
      <c r="K115" s="52">
        <f t="shared" si="3"/>
        <v>0</v>
      </c>
    </row>
    <row r="116" spans="1:11" ht="14.25">
      <c r="A116" s="6" t="s">
        <v>99</v>
      </c>
      <c r="B116" s="6"/>
      <c r="C116" s="6"/>
      <c r="D116" s="53"/>
      <c r="E116" s="54">
        <f>SUM(E110:E115)</f>
        <v>197.95000000000002</v>
      </c>
      <c r="G116" s="47" t="s">
        <v>99</v>
      </c>
      <c r="H116" s="47"/>
      <c r="I116" s="47"/>
      <c r="J116" s="55">
        <f>SUM(J110:J115)</f>
        <v>0.1099</v>
      </c>
      <c r="K116" s="56">
        <f>SUM(K110:K115)</f>
        <v>135.37482</v>
      </c>
    </row>
    <row r="117" spans="1:11" ht="14.25">
      <c r="A117" s="7" t="s">
        <v>57</v>
      </c>
      <c r="B117" s="4" t="s">
        <v>134</v>
      </c>
      <c r="D117" s="40">
        <v>0</v>
      </c>
      <c r="E117" s="22">
        <f>E116*D117</f>
        <v>0</v>
      </c>
      <c r="G117" s="48" t="s">
        <v>57</v>
      </c>
      <c r="H117" s="49" t="s">
        <v>134</v>
      </c>
      <c r="I117" s="50"/>
      <c r="J117" s="51">
        <f>J116*0.368</f>
        <v>0.0404432</v>
      </c>
      <c r="K117" s="52">
        <f>$K$42*J117</f>
        <v>49.817933759999995</v>
      </c>
    </row>
    <row r="118" spans="1:11" ht="14.25">
      <c r="A118" s="2" t="s">
        <v>111</v>
      </c>
      <c r="B118" s="2"/>
      <c r="C118" s="2"/>
      <c r="D118" s="41"/>
      <c r="E118" s="34">
        <f>E116+E117</f>
        <v>197.95000000000002</v>
      </c>
      <c r="G118" s="47" t="s">
        <v>111</v>
      </c>
      <c r="H118" s="47"/>
      <c r="I118" s="47"/>
      <c r="J118" s="55">
        <f>J116+J117</f>
        <v>0.1503432</v>
      </c>
      <c r="K118" s="56">
        <f>K116+K117</f>
        <v>185.19275376</v>
      </c>
    </row>
    <row r="119" ht="14.25"/>
    <row r="120" spans="1:11" ht="14.25">
      <c r="A120" s="2" t="s">
        <v>135</v>
      </c>
      <c r="B120" s="2"/>
      <c r="C120" s="2"/>
      <c r="D120" s="2" t="s">
        <v>136</v>
      </c>
      <c r="E120" s="2"/>
      <c r="G120" s="2" t="s">
        <v>135</v>
      </c>
      <c r="H120" s="2"/>
      <c r="I120" s="2"/>
      <c r="J120" s="2" t="s">
        <v>136</v>
      </c>
      <c r="K120" s="2"/>
    </row>
    <row r="121" spans="1:11" ht="14.25">
      <c r="A121" s="28">
        <v>4</v>
      </c>
      <c r="B121" s="57" t="s">
        <v>137</v>
      </c>
      <c r="C121" s="57"/>
      <c r="D121" s="28" t="s">
        <v>90</v>
      </c>
      <c r="E121" s="28" t="s">
        <v>46</v>
      </c>
      <c r="G121" s="28">
        <v>4</v>
      </c>
      <c r="H121" s="57" t="s">
        <v>137</v>
      </c>
      <c r="I121" s="57"/>
      <c r="J121" s="28" t="s">
        <v>90</v>
      </c>
      <c r="K121" s="28" t="s">
        <v>46</v>
      </c>
    </row>
    <row r="122" spans="1:11" ht="14.25">
      <c r="A122" s="7" t="s">
        <v>89</v>
      </c>
      <c r="B122" s="11" t="s">
        <v>88</v>
      </c>
      <c r="C122" s="29"/>
      <c r="D122" s="40">
        <v>0.08</v>
      </c>
      <c r="E122" s="22">
        <f>E77</f>
        <v>102.68</v>
      </c>
      <c r="G122" s="7" t="s">
        <v>89</v>
      </c>
      <c r="H122" s="11" t="s">
        <v>88</v>
      </c>
      <c r="I122" s="29"/>
      <c r="J122" s="40">
        <f>J77</f>
        <v>0.08</v>
      </c>
      <c r="K122" s="22">
        <f>K77</f>
        <v>98.544</v>
      </c>
    </row>
    <row r="123" spans="1:11" ht="14.25">
      <c r="A123" s="7" t="s">
        <v>105</v>
      </c>
      <c r="B123" s="11" t="s">
        <v>104</v>
      </c>
      <c r="C123" s="29"/>
      <c r="D123" s="40">
        <v>0.1111</v>
      </c>
      <c r="E123" s="22">
        <v>153.99</v>
      </c>
      <c r="G123" s="7" t="s">
        <v>105</v>
      </c>
      <c r="H123" s="11" t="s">
        <v>104</v>
      </c>
      <c r="I123" s="29"/>
      <c r="J123" s="40">
        <f>J89</f>
        <v>0.1519848</v>
      </c>
      <c r="K123" s="22">
        <f>K89</f>
        <v>187.21487664</v>
      </c>
    </row>
    <row r="124" spans="1:11" ht="14.25">
      <c r="A124" s="7" t="s">
        <v>114</v>
      </c>
      <c r="B124" s="11" t="s">
        <v>113</v>
      </c>
      <c r="C124" s="29"/>
      <c r="D124" s="40">
        <v>0</v>
      </c>
      <c r="E124" s="22">
        <f>E95</f>
        <v>0</v>
      </c>
      <c r="G124" s="7" t="s">
        <v>114</v>
      </c>
      <c r="H124" s="11" t="s">
        <v>113</v>
      </c>
      <c r="I124" s="29"/>
      <c r="J124" s="40">
        <f>J95</f>
        <v>0.00041039999999999995</v>
      </c>
      <c r="K124" s="22">
        <f>K95</f>
        <v>0.50553072</v>
      </c>
    </row>
    <row r="125" spans="1:11" ht="14.25">
      <c r="A125" s="7" t="s">
        <v>138</v>
      </c>
      <c r="B125" s="11" t="s">
        <v>118</v>
      </c>
      <c r="C125" s="29"/>
      <c r="D125" s="40">
        <v>1.1645999999999999</v>
      </c>
      <c r="E125" s="22">
        <v>6.61</v>
      </c>
      <c r="G125" s="7" t="s">
        <v>138</v>
      </c>
      <c r="H125" s="11" t="s">
        <v>118</v>
      </c>
      <c r="I125" s="29"/>
      <c r="J125" s="40">
        <f>J106</f>
        <v>0.0325</v>
      </c>
      <c r="K125" s="22">
        <f>K106</f>
        <v>40.033500000000004</v>
      </c>
    </row>
    <row r="126" spans="1:11" ht="14.25">
      <c r="A126" s="7" t="s">
        <v>128</v>
      </c>
      <c r="B126" s="11" t="s">
        <v>139</v>
      </c>
      <c r="C126" s="29"/>
      <c r="D126" s="40">
        <v>0</v>
      </c>
      <c r="E126" s="22">
        <f>E118</f>
        <v>197.95000000000002</v>
      </c>
      <c r="G126" s="7" t="s">
        <v>128</v>
      </c>
      <c r="H126" s="11" t="s">
        <v>139</v>
      </c>
      <c r="I126" s="29"/>
      <c r="J126" s="40">
        <f>J118</f>
        <v>0.1503432</v>
      </c>
      <c r="K126" s="22">
        <f>K118</f>
        <v>185.19275376</v>
      </c>
    </row>
    <row r="127" spans="1:11" ht="14.25">
      <c r="A127" s="7" t="s">
        <v>140</v>
      </c>
      <c r="B127" s="11" t="s">
        <v>72</v>
      </c>
      <c r="C127" s="29"/>
      <c r="D127" s="7">
        <v>0</v>
      </c>
      <c r="E127" s="22">
        <v>0</v>
      </c>
      <c r="G127" s="7" t="s">
        <v>140</v>
      </c>
      <c r="H127" s="11" t="s">
        <v>72</v>
      </c>
      <c r="I127" s="29"/>
      <c r="J127" s="59">
        <v>0</v>
      </c>
      <c r="K127" s="22">
        <v>0</v>
      </c>
    </row>
    <row r="128" spans="1:11" ht="14.25">
      <c r="A128" s="2" t="s">
        <v>111</v>
      </c>
      <c r="B128" s="2"/>
      <c r="C128" s="2"/>
      <c r="D128" s="41">
        <v>0.4089</v>
      </c>
      <c r="E128" s="34">
        <f>SUM(E122:E127)</f>
        <v>461.2300000000001</v>
      </c>
      <c r="G128" s="2" t="s">
        <v>111</v>
      </c>
      <c r="H128" s="2"/>
      <c r="I128" s="2"/>
      <c r="J128" s="41">
        <f>SUM(J122:J127)</f>
        <v>0.41523840000000006</v>
      </c>
      <c r="K128" s="34">
        <f>SUM(K122:K127)</f>
        <v>511.49066111999997</v>
      </c>
    </row>
    <row r="129" ht="14.25"/>
    <row r="130" spans="1:11" ht="14.25">
      <c r="A130" s="2" t="s">
        <v>141</v>
      </c>
      <c r="B130" s="2"/>
      <c r="C130" s="2" t="s">
        <v>142</v>
      </c>
      <c r="D130" s="2"/>
      <c r="E130" s="2"/>
      <c r="G130" s="2" t="s">
        <v>141</v>
      </c>
      <c r="H130" s="2"/>
      <c r="I130" s="2" t="s">
        <v>142</v>
      </c>
      <c r="J130" s="2"/>
      <c r="K130" s="2"/>
    </row>
    <row r="131" spans="1:11" ht="14.25">
      <c r="A131" s="28">
        <v>5</v>
      </c>
      <c r="B131" s="2" t="s">
        <v>143</v>
      </c>
      <c r="C131" s="2"/>
      <c r="D131" s="28" t="s">
        <v>90</v>
      </c>
      <c r="E131" s="28" t="s">
        <v>46</v>
      </c>
      <c r="G131" s="28">
        <v>5</v>
      </c>
      <c r="H131" s="2" t="s">
        <v>143</v>
      </c>
      <c r="I131" s="2"/>
      <c r="J131" s="28" t="s">
        <v>90</v>
      </c>
      <c r="K131" s="28" t="s">
        <v>46</v>
      </c>
    </row>
    <row r="132" spans="1:11" ht="14.25">
      <c r="A132" s="3" t="s">
        <v>10</v>
      </c>
      <c r="B132" s="11" t="s">
        <v>144</v>
      </c>
      <c r="C132" s="29"/>
      <c r="D132" s="60"/>
      <c r="E132" s="22">
        <v>2084.86</v>
      </c>
      <c r="G132" s="3" t="s">
        <v>10</v>
      </c>
      <c r="H132" s="11" t="s">
        <v>144</v>
      </c>
      <c r="I132" s="29"/>
      <c r="J132" s="60"/>
      <c r="K132" s="22">
        <f>(K42+K53+K62+K128)+K133+K146</f>
        <v>2397.78066112</v>
      </c>
    </row>
    <row r="133" spans="1:11" ht="14.25">
      <c r="A133" s="3"/>
      <c r="B133" s="11" t="s">
        <v>145</v>
      </c>
      <c r="C133" s="29"/>
      <c r="D133" s="40"/>
      <c r="E133" s="22">
        <v>0</v>
      </c>
      <c r="G133" s="3"/>
      <c r="H133" s="11" t="s">
        <v>145</v>
      </c>
      <c r="I133" s="29"/>
      <c r="J133" s="40"/>
      <c r="K133" s="22">
        <v>0</v>
      </c>
    </row>
    <row r="134" spans="1:11" ht="14.25">
      <c r="A134" s="3" t="s">
        <v>12</v>
      </c>
      <c r="B134" s="20">
        <v>0</v>
      </c>
      <c r="C134" s="20"/>
      <c r="D134" s="20"/>
      <c r="E134" s="20"/>
      <c r="G134" s="3" t="s">
        <v>12</v>
      </c>
      <c r="H134" s="20">
        <v>0</v>
      </c>
      <c r="I134" s="20"/>
      <c r="J134" s="20"/>
      <c r="K134" s="20"/>
    </row>
    <row r="135" spans="1:11" ht="14.25">
      <c r="A135" s="3"/>
      <c r="B135" s="61" t="s">
        <v>146</v>
      </c>
      <c r="C135" s="4" t="s">
        <v>147</v>
      </c>
      <c r="D135" s="40">
        <v>0.1242</v>
      </c>
      <c r="E135" s="22">
        <v>258.94</v>
      </c>
      <c r="G135" s="3"/>
      <c r="H135" s="61" t="s">
        <v>146</v>
      </c>
      <c r="I135" s="4" t="s">
        <v>148</v>
      </c>
      <c r="J135" s="40">
        <v>0</v>
      </c>
      <c r="K135" s="22">
        <f>250000*J135</f>
        <v>0</v>
      </c>
    </row>
    <row r="136" spans="1:11" ht="14.25">
      <c r="A136" s="3"/>
      <c r="B136" s="62" t="s">
        <v>149</v>
      </c>
      <c r="C136" s="4" t="s">
        <v>150</v>
      </c>
      <c r="D136" s="40">
        <v>0</v>
      </c>
      <c r="E136" s="22">
        <v>0</v>
      </c>
      <c r="G136" s="3"/>
      <c r="H136" s="62" t="s">
        <v>149</v>
      </c>
      <c r="I136" s="4" t="s">
        <v>150</v>
      </c>
      <c r="J136" s="40">
        <v>0</v>
      </c>
      <c r="K136" s="22">
        <v>0</v>
      </c>
    </row>
    <row r="137" spans="1:11" ht="14.25">
      <c r="A137" s="3"/>
      <c r="B137" s="63"/>
      <c r="C137" s="4" t="s">
        <v>151</v>
      </c>
      <c r="D137" s="40">
        <v>0</v>
      </c>
      <c r="E137" s="22">
        <v>0</v>
      </c>
      <c r="G137" s="3"/>
      <c r="H137" s="63"/>
      <c r="I137" s="4" t="s">
        <v>151</v>
      </c>
      <c r="J137" s="40">
        <v>0.1242</v>
      </c>
      <c r="K137" s="22">
        <f>K132*J137</f>
        <v>297.804358111104</v>
      </c>
    </row>
    <row r="138" spans="1:11" ht="14.25">
      <c r="A138" s="3"/>
      <c r="B138" s="61" t="s">
        <v>152</v>
      </c>
      <c r="C138" s="4"/>
      <c r="D138" s="40">
        <v>0</v>
      </c>
      <c r="E138" s="22">
        <v>0</v>
      </c>
      <c r="G138" s="3"/>
      <c r="H138" s="61" t="s">
        <v>152</v>
      </c>
      <c r="I138" s="4"/>
      <c r="J138" s="40">
        <v>0</v>
      </c>
      <c r="K138" s="22">
        <v>0</v>
      </c>
    </row>
    <row r="139" spans="1:11" ht="14.25">
      <c r="A139" s="3"/>
      <c r="B139" s="63" t="s">
        <v>149</v>
      </c>
      <c r="C139" s="4"/>
      <c r="D139" s="40">
        <v>0</v>
      </c>
      <c r="E139" s="22">
        <v>0</v>
      </c>
      <c r="G139" s="3"/>
      <c r="H139" s="63" t="s">
        <v>149</v>
      </c>
      <c r="I139" s="4"/>
      <c r="J139" s="40">
        <v>0</v>
      </c>
      <c r="K139" s="22">
        <v>0</v>
      </c>
    </row>
    <row r="140" spans="1:11" ht="14.25">
      <c r="A140" s="3"/>
      <c r="B140" s="61" t="s">
        <v>153</v>
      </c>
      <c r="C140" s="4" t="s">
        <v>154</v>
      </c>
      <c r="D140" s="40">
        <v>0</v>
      </c>
      <c r="E140" s="22">
        <f>6600*D140</f>
        <v>0</v>
      </c>
      <c r="G140" s="3"/>
      <c r="H140" s="61" t="s">
        <v>153</v>
      </c>
      <c r="I140" s="4" t="s">
        <v>154</v>
      </c>
      <c r="J140" s="40">
        <v>0</v>
      </c>
      <c r="K140" s="22">
        <f aca="true" t="shared" si="4" ref="K140:K141">K132*J140</f>
        <v>0</v>
      </c>
    </row>
    <row r="141" spans="1:11" ht="14.25">
      <c r="A141" s="3"/>
      <c r="B141" s="63" t="s">
        <v>149</v>
      </c>
      <c r="C141" s="4"/>
      <c r="D141" s="40">
        <v>0</v>
      </c>
      <c r="E141" s="4"/>
      <c r="G141" s="3"/>
      <c r="H141" s="63" t="s">
        <v>149</v>
      </c>
      <c r="I141" s="4"/>
      <c r="J141" s="40">
        <v>0</v>
      </c>
      <c r="K141" s="22">
        <f t="shared" si="4"/>
        <v>0</v>
      </c>
    </row>
    <row r="142" spans="1:11" ht="14.25">
      <c r="A142" s="3"/>
      <c r="B142" t="s">
        <v>155</v>
      </c>
      <c r="C142" s="4" t="s">
        <v>156</v>
      </c>
      <c r="D142" s="40">
        <v>0</v>
      </c>
      <c r="E142" s="22">
        <v>0</v>
      </c>
      <c r="G142" s="3"/>
      <c r="H142" t="s">
        <v>155</v>
      </c>
      <c r="I142" s="4"/>
      <c r="J142" s="40">
        <v>0</v>
      </c>
      <c r="K142" s="22">
        <v>0</v>
      </c>
    </row>
    <row r="143" spans="1:11" ht="14.25">
      <c r="A143" s="3"/>
      <c r="B143" t="s">
        <v>149</v>
      </c>
      <c r="C143" s="4"/>
      <c r="D143" s="7"/>
      <c r="E143" s="4"/>
      <c r="G143" s="3"/>
      <c r="H143" t="s">
        <v>149</v>
      </c>
      <c r="I143" s="4"/>
      <c r="J143" s="7"/>
      <c r="K143" s="4"/>
    </row>
    <row r="144" spans="1:11" ht="14.25">
      <c r="A144" s="3"/>
      <c r="B144" s="64" t="s">
        <v>157</v>
      </c>
      <c r="C144" s="65"/>
      <c r="D144" s="66"/>
      <c r="E144" s="67">
        <f>SUM(E135:E143)</f>
        <v>258.94</v>
      </c>
      <c r="G144" s="3"/>
      <c r="H144" s="64" t="s">
        <v>157</v>
      </c>
      <c r="I144" s="65"/>
      <c r="J144" s="66"/>
      <c r="K144" s="67">
        <f>SUM(K135:K143)</f>
        <v>297.804358111104</v>
      </c>
    </row>
    <row r="145" spans="1:11" ht="14.25">
      <c r="A145" s="3" t="s">
        <v>15</v>
      </c>
      <c r="B145" s="11" t="s">
        <v>158</v>
      </c>
      <c r="C145" s="12"/>
      <c r="D145" s="68"/>
      <c r="E145" s="22">
        <v>1726.31</v>
      </c>
      <c r="G145" s="3" t="s">
        <v>15</v>
      </c>
      <c r="H145" s="11" t="s">
        <v>158</v>
      </c>
      <c r="I145" s="12"/>
      <c r="J145" s="68"/>
      <c r="K145" s="22">
        <v>0</v>
      </c>
    </row>
    <row r="146" spans="1:11" ht="14.25">
      <c r="A146" s="3"/>
      <c r="B146" s="11" t="s">
        <v>159</v>
      </c>
      <c r="C146" s="29"/>
      <c r="D146" s="69"/>
      <c r="E146" s="70">
        <v>300</v>
      </c>
      <c r="G146" s="3"/>
      <c r="H146" s="11" t="s">
        <v>159</v>
      </c>
      <c r="I146" s="29"/>
      <c r="J146" s="69"/>
      <c r="K146" s="70">
        <v>300</v>
      </c>
    </row>
    <row r="147" spans="1:11" ht="14.25">
      <c r="A147" s="64"/>
      <c r="B147" s="65" t="s">
        <v>111</v>
      </c>
      <c r="C147" s="71"/>
      <c r="D147" s="72"/>
      <c r="E147" s="73">
        <f>E133+E144+E146</f>
        <v>558.94</v>
      </c>
      <c r="G147" s="64"/>
      <c r="H147" s="65" t="s">
        <v>111</v>
      </c>
      <c r="I147" s="71"/>
      <c r="J147" s="72"/>
      <c r="K147" s="73">
        <f>K133+K144+K146</f>
        <v>597.804358111104</v>
      </c>
    </row>
    <row r="148" ht="14.25"/>
    <row r="149" spans="1:11" ht="14.25">
      <c r="A149" s="19" t="s">
        <v>160</v>
      </c>
      <c r="B149" s="19"/>
      <c r="C149" s="19"/>
      <c r="D149" s="19"/>
      <c r="E149" s="19"/>
      <c r="G149" s="19" t="s">
        <v>160</v>
      </c>
      <c r="H149" s="19"/>
      <c r="I149" s="19"/>
      <c r="J149" s="19"/>
      <c r="K149" s="19"/>
    </row>
    <row r="150" spans="1:11" ht="14.25">
      <c r="A150" s="18" t="s">
        <v>161</v>
      </c>
      <c r="B150" s="18"/>
      <c r="C150" s="18"/>
      <c r="D150" s="18"/>
      <c r="E150" s="18"/>
      <c r="G150" s="18" t="s">
        <v>161</v>
      </c>
      <c r="H150" s="18"/>
      <c r="I150" s="18"/>
      <c r="J150" s="18"/>
      <c r="K150" s="18"/>
    </row>
    <row r="151" spans="1:11" ht="14.25">
      <c r="A151" s="3" t="s">
        <v>162</v>
      </c>
      <c r="B151" s="3"/>
      <c r="C151" s="3"/>
      <c r="D151" s="3"/>
      <c r="E151" s="7" t="s">
        <v>46</v>
      </c>
      <c r="G151" s="3" t="s">
        <v>162</v>
      </c>
      <c r="H151" s="3"/>
      <c r="I151" s="3"/>
      <c r="J151" s="3"/>
      <c r="K151" s="7" t="s">
        <v>46</v>
      </c>
    </row>
    <row r="152" spans="1:11" ht="14.25">
      <c r="A152" s="7" t="s">
        <v>10</v>
      </c>
      <c r="B152" s="11" t="s">
        <v>163</v>
      </c>
      <c r="C152" s="12"/>
      <c r="D152" s="29"/>
      <c r="E152" s="22">
        <f>E42</f>
        <v>1283.54</v>
      </c>
      <c r="G152" s="7" t="s">
        <v>10</v>
      </c>
      <c r="H152" s="11" t="s">
        <v>163</v>
      </c>
      <c r="I152" s="12"/>
      <c r="J152" s="29"/>
      <c r="K152" s="22">
        <f>K42</f>
        <v>1231.8</v>
      </c>
    </row>
    <row r="153" spans="1:11" ht="14.25">
      <c r="A153" s="7" t="s">
        <v>12</v>
      </c>
      <c r="B153" s="11" t="s">
        <v>164</v>
      </c>
      <c r="C153" s="12"/>
      <c r="D153" s="29"/>
      <c r="E153" s="22">
        <f>E53</f>
        <v>270.09000000000003</v>
      </c>
      <c r="G153" s="7" t="s">
        <v>12</v>
      </c>
      <c r="H153" s="11" t="s">
        <v>164</v>
      </c>
      <c r="I153" s="12"/>
      <c r="J153" s="29"/>
      <c r="K153" s="22">
        <f>K53</f>
        <v>284.49</v>
      </c>
    </row>
    <row r="154" spans="1:11" ht="14.25">
      <c r="A154" s="7" t="s">
        <v>15</v>
      </c>
      <c r="B154" s="11" t="s">
        <v>165</v>
      </c>
      <c r="C154" s="12"/>
      <c r="D154" s="29"/>
      <c r="E154" s="22">
        <f>E62</f>
        <v>70</v>
      </c>
      <c r="G154" s="7" t="s">
        <v>15</v>
      </c>
      <c r="H154" s="11" t="s">
        <v>165</v>
      </c>
      <c r="I154" s="12"/>
      <c r="J154" s="29"/>
      <c r="K154" s="22">
        <f>K62</f>
        <v>70</v>
      </c>
    </row>
    <row r="155" spans="1:11" ht="14.25">
      <c r="A155" s="7" t="s">
        <v>18</v>
      </c>
      <c r="B155" s="11" t="s">
        <v>137</v>
      </c>
      <c r="C155" s="12"/>
      <c r="D155" s="29"/>
      <c r="E155" s="22">
        <f>E128</f>
        <v>461.2300000000001</v>
      </c>
      <c r="G155" s="7" t="s">
        <v>18</v>
      </c>
      <c r="H155" s="11" t="s">
        <v>137</v>
      </c>
      <c r="I155" s="12"/>
      <c r="J155" s="29"/>
      <c r="K155" s="22">
        <f>K128</f>
        <v>511.49066111999997</v>
      </c>
    </row>
    <row r="156" spans="1:11" ht="14.25">
      <c r="A156" s="18" t="s">
        <v>166</v>
      </c>
      <c r="B156" s="18"/>
      <c r="C156" s="18"/>
      <c r="D156" s="18"/>
      <c r="E156" s="73">
        <f>SUM(E152:E155)</f>
        <v>2084.86</v>
      </c>
      <c r="G156" s="18" t="s">
        <v>166</v>
      </c>
      <c r="H156" s="18"/>
      <c r="I156" s="18"/>
      <c r="J156" s="18"/>
      <c r="K156" s="73">
        <f>SUM(K152:K155)</f>
        <v>2097.78066112</v>
      </c>
    </row>
    <row r="157" spans="1:11" ht="14.25">
      <c r="A157" s="74" t="s">
        <v>53</v>
      </c>
      <c r="B157" t="s">
        <v>167</v>
      </c>
      <c r="E157" s="22">
        <f>E147</f>
        <v>558.94</v>
      </c>
      <c r="G157" s="74" t="s">
        <v>53</v>
      </c>
      <c r="H157" t="s">
        <v>167</v>
      </c>
      <c r="K157" s="22">
        <f>K147</f>
        <v>597.804358111104</v>
      </c>
    </row>
    <row r="158" spans="1:11" ht="14.25">
      <c r="A158" s="18" t="s">
        <v>168</v>
      </c>
      <c r="B158" s="18"/>
      <c r="C158" s="18"/>
      <c r="D158" s="18"/>
      <c r="E158" s="73">
        <f>E156+E157</f>
        <v>2643.8</v>
      </c>
      <c r="G158" s="18" t="s">
        <v>168</v>
      </c>
      <c r="H158" s="18"/>
      <c r="I158" s="18"/>
      <c r="J158" s="18"/>
      <c r="K158" s="73">
        <f>K156+K157</f>
        <v>2695.5850192311036</v>
      </c>
    </row>
    <row r="159" spans="1:11" ht="14.25">
      <c r="A159" s="18" t="s">
        <v>169</v>
      </c>
      <c r="B159" s="18"/>
      <c r="C159" s="18"/>
      <c r="D159" s="18"/>
      <c r="E159" s="73">
        <f>E158*E28</f>
        <v>5287.6</v>
      </c>
      <c r="G159" s="18" t="s">
        <v>169</v>
      </c>
      <c r="H159" s="18"/>
      <c r="I159" s="18"/>
      <c r="J159" s="18"/>
      <c r="K159" s="73">
        <f>K158*K28</f>
        <v>5391.170038462207</v>
      </c>
    </row>
  </sheetData>
  <sheetProtection selectLockedCells="1" selectUnlockedCells="1"/>
  <mergeCells count="188">
    <mergeCell ref="A1:E1"/>
    <mergeCell ref="G1:K1"/>
    <mergeCell ref="A2:E2"/>
    <mergeCell ref="G2:K2"/>
    <mergeCell ref="A3:E3"/>
    <mergeCell ref="G3:K3"/>
    <mergeCell ref="B4:E4"/>
    <mergeCell ref="H4:K4"/>
    <mergeCell ref="A5:E5"/>
    <mergeCell ref="G5:K5"/>
    <mergeCell ref="B6:E6"/>
    <mergeCell ref="H6:K6"/>
    <mergeCell ref="B7:E7"/>
    <mergeCell ref="H7:K7"/>
    <mergeCell ref="A8:E8"/>
    <mergeCell ref="G8:K8"/>
    <mergeCell ref="A13:E13"/>
    <mergeCell ref="G13:K13"/>
    <mergeCell ref="A14:B14"/>
    <mergeCell ref="D14:E14"/>
    <mergeCell ref="G14:H14"/>
    <mergeCell ref="J14:K14"/>
    <mergeCell ref="A15:B15"/>
    <mergeCell ref="D15:E15"/>
    <mergeCell ref="G15:H15"/>
    <mergeCell ref="J15:K15"/>
    <mergeCell ref="D16:E16"/>
    <mergeCell ref="J16:K16"/>
    <mergeCell ref="A17:C17"/>
    <mergeCell ref="D17:E17"/>
    <mergeCell ref="G17:I17"/>
    <mergeCell ref="J17:K17"/>
    <mergeCell ref="A18:E18"/>
    <mergeCell ref="G18:K18"/>
    <mergeCell ref="A19:E19"/>
    <mergeCell ref="G19:K19"/>
    <mergeCell ref="A20:E20"/>
    <mergeCell ref="G20:K20"/>
    <mergeCell ref="A21:E21"/>
    <mergeCell ref="G21:K21"/>
    <mergeCell ref="B22:D22"/>
    <mergeCell ref="H22:J22"/>
    <mergeCell ref="B23:D23"/>
    <mergeCell ref="H23:J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H28:J28"/>
    <mergeCell ref="A30:B30"/>
    <mergeCell ref="C30:E30"/>
    <mergeCell ref="G30:H30"/>
    <mergeCell ref="I30:K30"/>
    <mergeCell ref="B31:D31"/>
    <mergeCell ref="H31:J31"/>
    <mergeCell ref="A33:A34"/>
    <mergeCell ref="B33:B34"/>
    <mergeCell ref="E33:E34"/>
    <mergeCell ref="G33:G34"/>
    <mergeCell ref="H33:H34"/>
    <mergeCell ref="K33:K34"/>
    <mergeCell ref="A35:A36"/>
    <mergeCell ref="B35:B36"/>
    <mergeCell ref="E35:E36"/>
    <mergeCell ref="G35:G36"/>
    <mergeCell ref="H35:H36"/>
    <mergeCell ref="K35:K36"/>
    <mergeCell ref="B37:D37"/>
    <mergeCell ref="H37:J37"/>
    <mergeCell ref="B38:D38"/>
    <mergeCell ref="H38:J38"/>
    <mergeCell ref="B39:D39"/>
    <mergeCell ref="H39:J39"/>
    <mergeCell ref="B40:D40"/>
    <mergeCell ref="H40:J40"/>
    <mergeCell ref="B41:D41"/>
    <mergeCell ref="H41:J41"/>
    <mergeCell ref="A42:D42"/>
    <mergeCell ref="G42:J42"/>
    <mergeCell ref="A44:B44"/>
    <mergeCell ref="C44:E44"/>
    <mergeCell ref="G44:H44"/>
    <mergeCell ref="I44:K44"/>
    <mergeCell ref="B45:D45"/>
    <mergeCell ref="H45:J45"/>
    <mergeCell ref="A53:D53"/>
    <mergeCell ref="G53:J53"/>
    <mergeCell ref="A56:B56"/>
    <mergeCell ref="C56:E56"/>
    <mergeCell ref="G56:H56"/>
    <mergeCell ref="I56:K56"/>
    <mergeCell ref="B57:D57"/>
    <mergeCell ref="H57:J57"/>
    <mergeCell ref="A62:D62"/>
    <mergeCell ref="G62:J62"/>
    <mergeCell ref="A66:B66"/>
    <mergeCell ref="C66:E66"/>
    <mergeCell ref="G66:H66"/>
    <mergeCell ref="I66:K66"/>
    <mergeCell ref="A67:B67"/>
    <mergeCell ref="C67:E67"/>
    <mergeCell ref="G67:H67"/>
    <mergeCell ref="I67:K67"/>
    <mergeCell ref="B68:C68"/>
    <mergeCell ref="H68:I68"/>
    <mergeCell ref="A77:C77"/>
    <mergeCell ref="G77:I77"/>
    <mergeCell ref="A82:B82"/>
    <mergeCell ref="C82:E82"/>
    <mergeCell ref="G82:H82"/>
    <mergeCell ref="I82:K82"/>
    <mergeCell ref="B83:C83"/>
    <mergeCell ref="H83:I83"/>
    <mergeCell ref="A86:C86"/>
    <mergeCell ref="G86:I86"/>
    <mergeCell ref="A87:A88"/>
    <mergeCell ref="D87:D88"/>
    <mergeCell ref="E87:E88"/>
    <mergeCell ref="G87:G88"/>
    <mergeCell ref="J87:J88"/>
    <mergeCell ref="K87:K88"/>
    <mergeCell ref="A89:C89"/>
    <mergeCell ref="G89:I89"/>
    <mergeCell ref="A91:B91"/>
    <mergeCell ref="C91:E91"/>
    <mergeCell ref="G91:H91"/>
    <mergeCell ref="I91:K91"/>
    <mergeCell ref="B92:C92"/>
    <mergeCell ref="H92:I92"/>
    <mergeCell ref="A95:C95"/>
    <mergeCell ref="G95:I95"/>
    <mergeCell ref="A98:B98"/>
    <mergeCell ref="C98:E98"/>
    <mergeCell ref="G98:H98"/>
    <mergeCell ref="I98:K98"/>
    <mergeCell ref="B99:C99"/>
    <mergeCell ref="H99:I99"/>
    <mergeCell ref="A106:C106"/>
    <mergeCell ref="G106:I106"/>
    <mergeCell ref="A108:B108"/>
    <mergeCell ref="C108:E108"/>
    <mergeCell ref="G108:H108"/>
    <mergeCell ref="I108:K108"/>
    <mergeCell ref="B109:C109"/>
    <mergeCell ref="H109:I109"/>
    <mergeCell ref="A116:C116"/>
    <mergeCell ref="G116:I116"/>
    <mergeCell ref="A118:C118"/>
    <mergeCell ref="G118:I118"/>
    <mergeCell ref="A120:C120"/>
    <mergeCell ref="D120:E120"/>
    <mergeCell ref="G120:I120"/>
    <mergeCell ref="J120:K120"/>
    <mergeCell ref="B121:C121"/>
    <mergeCell ref="H121:I121"/>
    <mergeCell ref="A128:C128"/>
    <mergeCell ref="G128:I128"/>
    <mergeCell ref="A130:B130"/>
    <mergeCell ref="C130:E130"/>
    <mergeCell ref="G130:H130"/>
    <mergeCell ref="I130:K130"/>
    <mergeCell ref="B131:C131"/>
    <mergeCell ref="H131:I131"/>
    <mergeCell ref="A132:A133"/>
    <mergeCell ref="G132:G133"/>
    <mergeCell ref="A134:A144"/>
    <mergeCell ref="B134:E134"/>
    <mergeCell ref="G134:G144"/>
    <mergeCell ref="H134:K134"/>
    <mergeCell ref="A145:A146"/>
    <mergeCell ref="G145:G146"/>
    <mergeCell ref="A149:E149"/>
    <mergeCell ref="G149:K149"/>
    <mergeCell ref="A150:E150"/>
    <mergeCell ref="G150:K150"/>
    <mergeCell ref="A151:D151"/>
    <mergeCell ref="G151:J151"/>
    <mergeCell ref="A156:D156"/>
    <mergeCell ref="G156:J156"/>
    <mergeCell ref="A158:D158"/>
    <mergeCell ref="G158:J158"/>
    <mergeCell ref="A159:D159"/>
    <mergeCell ref="G159:J159"/>
  </mergeCells>
  <printOptions horizontalCentered="1"/>
  <pageMargins left="0.39375" right="0.39375" top="0.19652777777777777" bottom="0.19652777777777777" header="0.5118055555555555" footer="0.5118055555555555"/>
  <pageSetup fitToHeight="1" fitToWidth="1" horizontalDpi="300" verticalDpi="300" orientation="portrait" paperSize="9"/>
  <rowBreaks count="2" manualBreakCount="2">
    <brk id="65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B3" sqref="B3"/>
    </sheetView>
  </sheetViews>
  <sheetFormatPr defaultColWidth="11.421875" defaultRowHeight="12.75"/>
  <cols>
    <col min="1" max="1" width="36.8515625" style="0" customWidth="1"/>
    <col min="2" max="2" width="13.8515625" style="0" customWidth="1"/>
    <col min="3" max="3" width="14.8515625" style="0" customWidth="1"/>
    <col min="4" max="16384" width="11.57421875" style="0" customWidth="1"/>
  </cols>
  <sheetData>
    <row r="1" ht="14.25"/>
    <row r="2" spans="1:6" ht="14.25">
      <c r="A2" s="75" t="s">
        <v>170</v>
      </c>
      <c r="B2" s="75" t="s">
        <v>171</v>
      </c>
      <c r="C2" s="76"/>
      <c r="D2" s="76"/>
      <c r="E2" s="76"/>
      <c r="F2" s="76"/>
    </row>
    <row r="3" spans="1:6" ht="14.25">
      <c r="A3" s="77" t="s">
        <v>172</v>
      </c>
      <c r="B3" s="78">
        <v>3.6</v>
      </c>
      <c r="C3" s="33"/>
      <c r="D3" s="77"/>
      <c r="E3" s="33"/>
      <c r="F3" s="33"/>
    </row>
    <row r="4" spans="1:6" ht="14.25">
      <c r="A4" s="77" t="s">
        <v>173</v>
      </c>
      <c r="B4" s="78">
        <f>B3*2</f>
        <v>7.2</v>
      </c>
      <c r="C4" s="33"/>
      <c r="D4" s="77"/>
      <c r="E4" s="33"/>
      <c r="F4" s="33"/>
    </row>
    <row r="5" spans="1:6" ht="14.25">
      <c r="A5" s="77" t="s">
        <v>174</v>
      </c>
      <c r="B5" s="79">
        <v>22</v>
      </c>
      <c r="C5" s="79"/>
      <c r="D5" s="77"/>
      <c r="E5" s="79"/>
      <c r="F5" s="79"/>
    </row>
    <row r="6" spans="1:6" ht="14.25">
      <c r="A6" s="77" t="s">
        <v>175</v>
      </c>
      <c r="B6" s="78">
        <f>B4*B5</f>
        <v>158.4</v>
      </c>
      <c r="C6" s="80" t="s">
        <v>176</v>
      </c>
      <c r="D6" s="77"/>
      <c r="E6" s="33"/>
      <c r="F6" s="33"/>
    </row>
    <row r="7" spans="1:6" ht="14.25">
      <c r="A7" s="77" t="s">
        <v>177</v>
      </c>
      <c r="B7" s="78">
        <f>'Operador de reprografia'!K32</f>
        <v>1231.8</v>
      </c>
      <c r="C7" s="33"/>
      <c r="D7" s="77"/>
      <c r="E7" s="33"/>
      <c r="F7" s="33"/>
    </row>
    <row r="8" spans="1:6" ht="14.25">
      <c r="A8" s="81" t="s">
        <v>178</v>
      </c>
      <c r="B8" s="78">
        <f>B7*0.06</f>
        <v>73.908</v>
      </c>
      <c r="C8" s="80" t="s">
        <v>179</v>
      </c>
      <c r="D8" s="82"/>
      <c r="E8" s="33"/>
      <c r="F8" s="33"/>
    </row>
    <row r="9" ht="14.25">
      <c r="A9" s="83"/>
    </row>
    <row r="10" spans="1:6" ht="14.25">
      <c r="A10" s="75" t="s">
        <v>180</v>
      </c>
      <c r="B10" s="84">
        <f>B6-B8</f>
        <v>84.492</v>
      </c>
      <c r="C10" s="80" t="s">
        <v>181</v>
      </c>
      <c r="D10" s="76"/>
      <c r="E10" s="84"/>
      <c r="F10" s="8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cristinasm</dc:creator>
  <cp:keywords/>
  <dc:description/>
  <cp:lastModifiedBy/>
  <cp:lastPrinted>2016-12-06T16:28:16Z</cp:lastPrinted>
  <dcterms:created xsi:type="dcterms:W3CDTF">2016-07-19T21:04:37Z</dcterms:created>
  <dcterms:modified xsi:type="dcterms:W3CDTF">2017-01-05T16:03:14Z</dcterms:modified>
  <cp:category/>
  <cp:version/>
  <cp:contentType/>
  <cp:contentStatus/>
  <cp:revision>9</cp:revision>
</cp:coreProperties>
</file>